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ПТ №1" sheetId="1" r:id="rId1"/>
  </sheets>
  <definedNames>
    <definedName name="_xlnm.Print_Area" localSheetId="0">'ПТ №1'!$A$1:$AP$109</definedName>
  </definedNames>
  <calcPr calcId="124519"/>
</workbook>
</file>

<file path=xl/calcChain.xml><?xml version="1.0" encoding="utf-8"?>
<calcChain xmlns="http://schemas.openxmlformats.org/spreadsheetml/2006/main">
  <c r="AH70" i="1"/>
  <c r="I108" s="1"/>
  <c r="AG70"/>
  <c r="AF70"/>
  <c r="AE70"/>
  <c r="I96" s="1"/>
  <c r="AD70"/>
  <c r="I93" s="1"/>
  <c r="AC70"/>
  <c r="I94" s="1"/>
  <c r="D65"/>
  <c r="AB53"/>
  <c r="AB54"/>
  <c r="AB55"/>
  <c r="AB56"/>
  <c r="AB57"/>
  <c r="AB58"/>
  <c r="AB59"/>
  <c r="AB60"/>
  <c r="AB61"/>
  <c r="AB62"/>
  <c r="AB63"/>
  <c r="AA53"/>
  <c r="AA54"/>
  <c r="AA55"/>
  <c r="AA56"/>
  <c r="AA57"/>
  <c r="AA58"/>
  <c r="AA59"/>
  <c r="AA60"/>
  <c r="AA61"/>
  <c r="AA62"/>
  <c r="AA63"/>
  <c r="Z53"/>
  <c r="Z54"/>
  <c r="Z55"/>
  <c r="Z56"/>
  <c r="Z57"/>
  <c r="Z58"/>
  <c r="Z59"/>
  <c r="Z60"/>
  <c r="Z61"/>
  <c r="Z62"/>
  <c r="Z63"/>
  <c r="Y53"/>
  <c r="Y54"/>
  <c r="Y55"/>
  <c r="Y56"/>
  <c r="Y57"/>
  <c r="Y58"/>
  <c r="Y59"/>
  <c r="Y60"/>
  <c r="Y61"/>
  <c r="Y62"/>
  <c r="Y63"/>
  <c r="X53"/>
  <c r="X54"/>
  <c r="X55"/>
  <c r="X56"/>
  <c r="X57"/>
  <c r="X58"/>
  <c r="X59"/>
  <c r="X60"/>
  <c r="X61"/>
  <c r="X62"/>
  <c r="X63"/>
  <c r="W53"/>
  <c r="W54"/>
  <c r="W55"/>
  <c r="W56"/>
  <c r="W57"/>
  <c r="W58"/>
  <c r="W59"/>
  <c r="W60"/>
  <c r="W61"/>
  <c r="W62"/>
  <c r="W63"/>
  <c r="V53"/>
  <c r="V54"/>
  <c r="V55"/>
  <c r="V56"/>
  <c r="V57"/>
  <c r="V58"/>
  <c r="V59"/>
  <c r="V60"/>
  <c r="V61"/>
  <c r="V62"/>
  <c r="V63"/>
  <c r="U53"/>
  <c r="U54"/>
  <c r="U55"/>
  <c r="U56"/>
  <c r="U57"/>
  <c r="U58"/>
  <c r="U59"/>
  <c r="U60"/>
  <c r="U61"/>
  <c r="U62"/>
  <c r="U63"/>
  <c r="T63"/>
  <c r="T53"/>
  <c r="T54"/>
  <c r="T55"/>
  <c r="T56"/>
  <c r="T57"/>
  <c r="T58"/>
  <c r="T59"/>
  <c r="T60"/>
  <c r="T61"/>
  <c r="T62"/>
  <c r="S53"/>
  <c r="S54"/>
  <c r="S55"/>
  <c r="S56"/>
  <c r="S57"/>
  <c r="S58"/>
  <c r="S59"/>
  <c r="S60"/>
  <c r="S61"/>
  <c r="S62"/>
  <c r="S63"/>
  <c r="R53"/>
  <c r="R54"/>
  <c r="R55"/>
  <c r="R56"/>
  <c r="R57"/>
  <c r="R58"/>
  <c r="R59"/>
  <c r="R60"/>
  <c r="R61"/>
  <c r="R62"/>
  <c r="R63"/>
  <c r="Q53"/>
  <c r="Q54"/>
  <c r="Q55"/>
  <c r="Q56"/>
  <c r="Q57"/>
  <c r="Q58"/>
  <c r="Q59"/>
  <c r="Q60"/>
  <c r="Q61"/>
  <c r="Q62"/>
  <c r="Q63"/>
  <c r="C53"/>
  <c r="C54"/>
  <c r="C55"/>
  <c r="C56"/>
  <c r="C57"/>
  <c r="C58"/>
  <c r="C59"/>
  <c r="C60"/>
  <c r="C61"/>
  <c r="C62"/>
  <c r="C19"/>
  <c r="AB19" l="1"/>
  <c r="AA19"/>
  <c r="Z19"/>
  <c r="Y19"/>
  <c r="X19"/>
  <c r="W19"/>
  <c r="V19"/>
  <c r="U19"/>
  <c r="T19"/>
  <c r="S19"/>
  <c r="R19"/>
  <c r="Q19"/>
  <c r="R7" l="1"/>
  <c r="AB41"/>
  <c r="AB42"/>
  <c r="AB43"/>
  <c r="AB44"/>
  <c r="AB45"/>
  <c r="AB46"/>
  <c r="AB47"/>
  <c r="AB48"/>
  <c r="AB49"/>
  <c r="AB50"/>
  <c r="AB51"/>
  <c r="AB52"/>
  <c r="AB40"/>
  <c r="E65"/>
  <c r="F65"/>
  <c r="I98" s="1"/>
  <c r="G65"/>
  <c r="I100" s="1"/>
  <c r="H65"/>
  <c r="I65"/>
  <c r="J65"/>
  <c r="K65"/>
  <c r="L65"/>
  <c r="I105" s="1"/>
  <c r="M65"/>
  <c r="I107" s="1"/>
  <c r="N65"/>
  <c r="AB39"/>
  <c r="AA40"/>
  <c r="AA41"/>
  <c r="AA42"/>
  <c r="AA43"/>
  <c r="AA44"/>
  <c r="AA45"/>
  <c r="AA46"/>
  <c r="AA47"/>
  <c r="AA48"/>
  <c r="AA49"/>
  <c r="AA50"/>
  <c r="AA51"/>
  <c r="AA52"/>
  <c r="AA39"/>
  <c r="AA67" s="1"/>
  <c r="Z40"/>
  <c r="Z41"/>
  <c r="Z42"/>
  <c r="Z43"/>
  <c r="Z44"/>
  <c r="Z45"/>
  <c r="Z46"/>
  <c r="Z47"/>
  <c r="Z48"/>
  <c r="Z49"/>
  <c r="Z50"/>
  <c r="Z51"/>
  <c r="Z52"/>
  <c r="Z39"/>
  <c r="Y40"/>
  <c r="Y41"/>
  <c r="Y42"/>
  <c r="Y43"/>
  <c r="Y44"/>
  <c r="Y45"/>
  <c r="Y46"/>
  <c r="Y47"/>
  <c r="Y48"/>
  <c r="Y49"/>
  <c r="Y50"/>
  <c r="Y51"/>
  <c r="Y52"/>
  <c r="Y39"/>
  <c r="Y67" s="1"/>
  <c r="G105" s="1"/>
  <c r="X40"/>
  <c r="X41"/>
  <c r="X42"/>
  <c r="X43"/>
  <c r="X44"/>
  <c r="X45"/>
  <c r="X46"/>
  <c r="X47"/>
  <c r="X48"/>
  <c r="X49"/>
  <c r="X50"/>
  <c r="X51"/>
  <c r="X52"/>
  <c r="X39"/>
  <c r="W40"/>
  <c r="W41"/>
  <c r="W42"/>
  <c r="W43"/>
  <c r="W44"/>
  <c r="W45"/>
  <c r="W46"/>
  <c r="W47"/>
  <c r="W48"/>
  <c r="W49"/>
  <c r="W50"/>
  <c r="W51"/>
  <c r="W52"/>
  <c r="W39"/>
  <c r="W68" s="1"/>
  <c r="V40"/>
  <c r="V41"/>
  <c r="V42"/>
  <c r="V43"/>
  <c r="V44"/>
  <c r="V45"/>
  <c r="V46"/>
  <c r="V47"/>
  <c r="V48"/>
  <c r="V49"/>
  <c r="V50"/>
  <c r="V51"/>
  <c r="V52"/>
  <c r="V39"/>
  <c r="U40"/>
  <c r="U41"/>
  <c r="U42"/>
  <c r="U43"/>
  <c r="U44"/>
  <c r="U45"/>
  <c r="U46"/>
  <c r="U47"/>
  <c r="U48"/>
  <c r="U49"/>
  <c r="U50"/>
  <c r="U51"/>
  <c r="U52"/>
  <c r="U39"/>
  <c r="U68" s="1"/>
  <c r="T40"/>
  <c r="T41"/>
  <c r="T42"/>
  <c r="T43"/>
  <c r="T44"/>
  <c r="T45"/>
  <c r="T46"/>
  <c r="T47"/>
  <c r="T48"/>
  <c r="T49"/>
  <c r="T50"/>
  <c r="T51"/>
  <c r="T52"/>
  <c r="T39"/>
  <c r="S40"/>
  <c r="S41"/>
  <c r="S42"/>
  <c r="S43"/>
  <c r="S44"/>
  <c r="S45"/>
  <c r="S46"/>
  <c r="S47"/>
  <c r="S48"/>
  <c r="S49"/>
  <c r="S50"/>
  <c r="S51"/>
  <c r="S52"/>
  <c r="S39"/>
  <c r="S68" s="1"/>
  <c r="H98" s="1"/>
  <c r="R40"/>
  <c r="R41"/>
  <c r="R42"/>
  <c r="R43"/>
  <c r="R44"/>
  <c r="R45"/>
  <c r="R46"/>
  <c r="R47"/>
  <c r="R48"/>
  <c r="R49"/>
  <c r="R50"/>
  <c r="R51"/>
  <c r="R52"/>
  <c r="R39"/>
  <c r="Q40"/>
  <c r="Q41"/>
  <c r="Q42"/>
  <c r="Q43"/>
  <c r="Q44"/>
  <c r="Q45"/>
  <c r="Q46"/>
  <c r="Q47"/>
  <c r="Q48"/>
  <c r="Q49"/>
  <c r="Q50"/>
  <c r="Q51"/>
  <c r="Q52"/>
  <c r="Q39"/>
  <c r="AB7"/>
  <c r="AB8"/>
  <c r="AB9"/>
  <c r="AB10"/>
  <c r="AB11"/>
  <c r="AB12"/>
  <c r="AB13"/>
  <c r="AB14"/>
  <c r="AB15"/>
  <c r="AB16"/>
  <c r="AB17"/>
  <c r="AB18"/>
  <c r="AB20"/>
  <c r="AB6"/>
  <c r="E22"/>
  <c r="F22"/>
  <c r="G22"/>
  <c r="H22"/>
  <c r="I22"/>
  <c r="I80" s="1"/>
  <c r="I102" s="1"/>
  <c r="J22"/>
  <c r="J80" s="1"/>
  <c r="I103" s="1"/>
  <c r="K22"/>
  <c r="L22"/>
  <c r="I106" s="1"/>
  <c r="M22"/>
  <c r="M80" s="1"/>
  <c r="N22"/>
  <c r="N80" s="1"/>
  <c r="I104" s="1"/>
  <c r="D22"/>
  <c r="AA7"/>
  <c r="AA8"/>
  <c r="AA9"/>
  <c r="AA10"/>
  <c r="AA11"/>
  <c r="AA12"/>
  <c r="AA13"/>
  <c r="AA14"/>
  <c r="AA15"/>
  <c r="AA16"/>
  <c r="AA17"/>
  <c r="AA18"/>
  <c r="AA20"/>
  <c r="AA6"/>
  <c r="Z7"/>
  <c r="Z8"/>
  <c r="Z9"/>
  <c r="Z10"/>
  <c r="Z11"/>
  <c r="Z12"/>
  <c r="Z13"/>
  <c r="Z14"/>
  <c r="Z15"/>
  <c r="Z16"/>
  <c r="Z17"/>
  <c r="Z18"/>
  <c r="Z20"/>
  <c r="Z6"/>
  <c r="Y7"/>
  <c r="Y8"/>
  <c r="Y9"/>
  <c r="Y10"/>
  <c r="Y11"/>
  <c r="Y12"/>
  <c r="Y13"/>
  <c r="Y14"/>
  <c r="Y15"/>
  <c r="Y16"/>
  <c r="Y17"/>
  <c r="Y18"/>
  <c r="Y20"/>
  <c r="Y6"/>
  <c r="X7"/>
  <c r="X8"/>
  <c r="X9"/>
  <c r="X10"/>
  <c r="X11"/>
  <c r="X12"/>
  <c r="X13"/>
  <c r="X14"/>
  <c r="X15"/>
  <c r="X16"/>
  <c r="X17"/>
  <c r="X18"/>
  <c r="X20"/>
  <c r="X6"/>
  <c r="W7"/>
  <c r="W8"/>
  <c r="W9"/>
  <c r="W10"/>
  <c r="W11"/>
  <c r="W12"/>
  <c r="W13"/>
  <c r="W14"/>
  <c r="W15"/>
  <c r="W16"/>
  <c r="W17"/>
  <c r="W18"/>
  <c r="W20"/>
  <c r="W6"/>
  <c r="V7"/>
  <c r="V8"/>
  <c r="V9"/>
  <c r="V10"/>
  <c r="V11"/>
  <c r="V12"/>
  <c r="V13"/>
  <c r="V14"/>
  <c r="V15"/>
  <c r="V16"/>
  <c r="V17"/>
  <c r="V18"/>
  <c r="V20"/>
  <c r="V6"/>
  <c r="U7"/>
  <c r="U8"/>
  <c r="U9"/>
  <c r="U10"/>
  <c r="U11"/>
  <c r="U12"/>
  <c r="U13"/>
  <c r="U14"/>
  <c r="U15"/>
  <c r="U16"/>
  <c r="U17"/>
  <c r="U18"/>
  <c r="U20"/>
  <c r="U6"/>
  <c r="T7"/>
  <c r="T8"/>
  <c r="T9"/>
  <c r="T10"/>
  <c r="T11"/>
  <c r="T12"/>
  <c r="T13"/>
  <c r="T14"/>
  <c r="T15"/>
  <c r="T16"/>
  <c r="T17"/>
  <c r="T18"/>
  <c r="T20"/>
  <c r="T6"/>
  <c r="S7"/>
  <c r="S8"/>
  <c r="S9"/>
  <c r="S10"/>
  <c r="S11"/>
  <c r="S12"/>
  <c r="S13"/>
  <c r="S14"/>
  <c r="S15"/>
  <c r="S16"/>
  <c r="S17"/>
  <c r="S18"/>
  <c r="S20"/>
  <c r="S6"/>
  <c r="R8"/>
  <c r="R9"/>
  <c r="R10"/>
  <c r="R11"/>
  <c r="R12"/>
  <c r="R13"/>
  <c r="R14"/>
  <c r="R15"/>
  <c r="R16"/>
  <c r="R17"/>
  <c r="R18"/>
  <c r="R20"/>
  <c r="R6"/>
  <c r="R24" s="1"/>
  <c r="Q7"/>
  <c r="Q8"/>
  <c r="Q9"/>
  <c r="Q10"/>
  <c r="Q11"/>
  <c r="Q12"/>
  <c r="Q13"/>
  <c r="Q14"/>
  <c r="Q15"/>
  <c r="Q16"/>
  <c r="Q17"/>
  <c r="Q18"/>
  <c r="Q20"/>
  <c r="Q6"/>
  <c r="AE67" l="1"/>
  <c r="G96" s="1"/>
  <c r="AE65"/>
  <c r="AE68"/>
  <c r="H96" s="1"/>
  <c r="AE66"/>
  <c r="F96" s="1"/>
  <c r="AD67"/>
  <c r="G93" s="1"/>
  <c r="AD65"/>
  <c r="AD68"/>
  <c r="H93" s="1"/>
  <c r="AD66"/>
  <c r="F93" s="1"/>
  <c r="AF67"/>
  <c r="AF65"/>
  <c r="AF68"/>
  <c r="AF66"/>
  <c r="AH68"/>
  <c r="H108" s="1"/>
  <c r="AH66"/>
  <c r="F108" s="1"/>
  <c r="AH67"/>
  <c r="G108" s="1"/>
  <c r="AH65"/>
  <c r="G95"/>
  <c r="Q68"/>
  <c r="AC68"/>
  <c r="H94" s="1"/>
  <c r="AC66"/>
  <c r="F94" s="1"/>
  <c r="AC67"/>
  <c r="G94" s="1"/>
  <c r="AC65"/>
  <c r="AG68"/>
  <c r="AG66"/>
  <c r="AG67"/>
  <c r="AG65"/>
  <c r="D80"/>
  <c r="I92"/>
  <c r="K80"/>
  <c r="I109"/>
  <c r="G80"/>
  <c r="I99"/>
  <c r="E80"/>
  <c r="I95"/>
  <c r="H80"/>
  <c r="I101"/>
  <c r="F80"/>
  <c r="I97"/>
  <c r="L80"/>
  <c r="R68"/>
  <c r="T68"/>
  <c r="H100" s="1"/>
  <c r="V68"/>
  <c r="X68"/>
  <c r="Z68"/>
  <c r="S25"/>
  <c r="Z23"/>
  <c r="AA22"/>
  <c r="AA68"/>
  <c r="Y68"/>
  <c r="H105" s="1"/>
  <c r="AN6"/>
  <c r="AL6"/>
  <c r="AO6"/>
  <c r="AM6"/>
  <c r="R25"/>
  <c r="H95" s="1"/>
  <c r="V67"/>
  <c r="X67"/>
  <c r="Z67"/>
  <c r="Q66"/>
  <c r="S67"/>
  <c r="G98" s="1"/>
  <c r="U67"/>
  <c r="Z65"/>
  <c r="X65"/>
  <c r="Z66"/>
  <c r="X66"/>
  <c r="AA65"/>
  <c r="Y65"/>
  <c r="E105" s="1"/>
  <c r="AA66"/>
  <c r="Y66"/>
  <c r="F105" s="1"/>
  <c r="W67"/>
  <c r="W66"/>
  <c r="W65"/>
  <c r="V65"/>
  <c r="V66"/>
  <c r="R66"/>
  <c r="T66"/>
  <c r="Q65"/>
  <c r="U65"/>
  <c r="S65"/>
  <c r="E98" s="1"/>
  <c r="U66"/>
  <c r="S66"/>
  <c r="Q67"/>
  <c r="T67"/>
  <c r="G100" s="1"/>
  <c r="R67"/>
  <c r="R65"/>
  <c r="T65"/>
  <c r="E100" s="1"/>
  <c r="X22"/>
  <c r="E109" s="1"/>
  <c r="Z22"/>
  <c r="Z80" s="1"/>
  <c r="E107" s="1"/>
  <c r="AA25"/>
  <c r="AA83" s="1"/>
  <c r="H104" s="1"/>
  <c r="R22"/>
  <c r="E95" s="1"/>
  <c r="S22"/>
  <c r="S23"/>
  <c r="F97" s="1"/>
  <c r="S24"/>
  <c r="G97" s="1"/>
  <c r="T22"/>
  <c r="E99" s="1"/>
  <c r="V22"/>
  <c r="V80" s="1"/>
  <c r="E102" s="1"/>
  <c r="W25"/>
  <c r="W83" s="1"/>
  <c r="H103" s="1"/>
  <c r="Y25"/>
  <c r="R23"/>
  <c r="F95" s="1"/>
  <c r="AA23"/>
  <c r="AA24"/>
  <c r="AA82" s="1"/>
  <c r="G104" s="1"/>
  <c r="Z24"/>
  <c r="Z82" s="1"/>
  <c r="G107" s="1"/>
  <c r="Z25"/>
  <c r="Z83" s="1"/>
  <c r="H107" s="1"/>
  <c r="Y24"/>
  <c r="Y22"/>
  <c r="E106" s="1"/>
  <c r="Y23"/>
  <c r="F106" s="1"/>
  <c r="X23"/>
  <c r="F109" s="1"/>
  <c r="X24"/>
  <c r="G109" s="1"/>
  <c r="X25"/>
  <c r="H109" s="1"/>
  <c r="W24"/>
  <c r="W82" s="1"/>
  <c r="G103" s="1"/>
  <c r="W22"/>
  <c r="W80" s="1"/>
  <c r="E103" s="1"/>
  <c r="W23"/>
  <c r="W81" s="1"/>
  <c r="F103" s="1"/>
  <c r="U25"/>
  <c r="V23"/>
  <c r="V81" s="1"/>
  <c r="F102" s="1"/>
  <c r="V24"/>
  <c r="V82" s="1"/>
  <c r="G102" s="1"/>
  <c r="V25"/>
  <c r="V83" s="1"/>
  <c r="H102" s="1"/>
  <c r="U24"/>
  <c r="G101" s="1"/>
  <c r="U22"/>
  <c r="U23"/>
  <c r="T23"/>
  <c r="F99" s="1"/>
  <c r="T24"/>
  <c r="T25"/>
  <c r="H99" s="1"/>
  <c r="Q23"/>
  <c r="F92" s="1"/>
  <c r="Q25"/>
  <c r="Q22"/>
  <c r="E92" s="1"/>
  <c r="Q24"/>
  <c r="E101" l="1"/>
  <c r="F101"/>
  <c r="F98"/>
  <c r="F100"/>
  <c r="AG69"/>
  <c r="AG75" s="1"/>
  <c r="AG73"/>
  <c r="AG74"/>
  <c r="AG71"/>
  <c r="E94"/>
  <c r="AC69"/>
  <c r="AC72" s="1"/>
  <c r="K94" s="1"/>
  <c r="E108"/>
  <c r="AH69"/>
  <c r="AH72" s="1"/>
  <c r="K108" s="1"/>
  <c r="AF69"/>
  <c r="AF75" s="1"/>
  <c r="E93"/>
  <c r="AD69"/>
  <c r="AD74" s="1"/>
  <c r="N93" s="1"/>
  <c r="E96"/>
  <c r="AE69"/>
  <c r="AE72" s="1"/>
  <c r="K96" s="1"/>
  <c r="Q69"/>
  <c r="T82"/>
  <c r="G99"/>
  <c r="U83"/>
  <c r="H101"/>
  <c r="S83"/>
  <c r="H97"/>
  <c r="Q82"/>
  <c r="G92"/>
  <c r="Q83"/>
  <c r="H92"/>
  <c r="Y82"/>
  <c r="G106"/>
  <c r="Y83"/>
  <c r="H106"/>
  <c r="S80"/>
  <c r="E97"/>
  <c r="U80"/>
  <c r="AA81"/>
  <c r="F104" s="1"/>
  <c r="T83"/>
  <c r="S82"/>
  <c r="Q81"/>
  <c r="U82"/>
  <c r="X81"/>
  <c r="U81"/>
  <c r="Y80"/>
  <c r="Y81"/>
  <c r="T80"/>
  <c r="T81"/>
  <c r="S81"/>
  <c r="R83"/>
  <c r="R81"/>
  <c r="R80"/>
  <c r="Q80"/>
  <c r="X82"/>
  <c r="X80"/>
  <c r="Z81"/>
  <c r="F107" s="1"/>
  <c r="R82"/>
  <c r="X83"/>
  <c r="AA80"/>
  <c r="E104" s="1"/>
  <c r="T69"/>
  <c r="G70" s="1"/>
  <c r="J100" s="1"/>
  <c r="AP6"/>
  <c r="Y69"/>
  <c r="D105" s="1"/>
  <c r="X69"/>
  <c r="W69"/>
  <c r="AA69"/>
  <c r="Z69"/>
  <c r="V69"/>
  <c r="R69"/>
  <c r="U69"/>
  <c r="S69"/>
  <c r="D98" s="1"/>
  <c r="W26"/>
  <c r="Y26"/>
  <c r="V26"/>
  <c r="V84" s="1"/>
  <c r="D102" s="1"/>
  <c r="S26"/>
  <c r="D97" s="1"/>
  <c r="X26"/>
  <c r="D109" s="1"/>
  <c r="K109" s="1"/>
  <c r="T26"/>
  <c r="R26"/>
  <c r="Z26"/>
  <c r="AA26"/>
  <c r="AA84" s="1"/>
  <c r="D104" s="1"/>
  <c r="U26"/>
  <c r="Q26"/>
  <c r="D92" s="1"/>
  <c r="AH71" l="1"/>
  <c r="M108" s="1"/>
  <c r="AH73"/>
  <c r="L108" s="1"/>
  <c r="AH74"/>
  <c r="N108" s="1"/>
  <c r="AG72"/>
  <c r="AD71"/>
  <c r="M93" s="1"/>
  <c r="AF73"/>
  <c r="AF72"/>
  <c r="D101"/>
  <c r="K101" s="1"/>
  <c r="AF71"/>
  <c r="AD72"/>
  <c r="K93" s="1"/>
  <c r="AF74"/>
  <c r="AD73"/>
  <c r="L93" s="1"/>
  <c r="AE73"/>
  <c r="L96" s="1"/>
  <c r="AC73"/>
  <c r="L94" s="1"/>
  <c r="AE71"/>
  <c r="M96" s="1"/>
  <c r="AC74"/>
  <c r="N94" s="1"/>
  <c r="T74"/>
  <c r="N100" s="1"/>
  <c r="D100"/>
  <c r="AH75"/>
  <c r="J108" s="1"/>
  <c r="D108"/>
  <c r="W84"/>
  <c r="D103" s="1"/>
  <c r="AE74"/>
  <c r="N96" s="1"/>
  <c r="D96"/>
  <c r="AE75"/>
  <c r="J96" s="1"/>
  <c r="D93"/>
  <c r="AD75"/>
  <c r="J93" s="1"/>
  <c r="D94"/>
  <c r="AC75"/>
  <c r="J94" s="1"/>
  <c r="AC71"/>
  <c r="M94" s="1"/>
  <c r="R84"/>
  <c r="D95"/>
  <c r="J109"/>
  <c r="J101"/>
  <c r="N109"/>
  <c r="M109"/>
  <c r="N101"/>
  <c r="M101"/>
  <c r="T84"/>
  <c r="D99"/>
  <c r="Y84"/>
  <c r="D106"/>
  <c r="L109"/>
  <c r="L101"/>
  <c r="U84"/>
  <c r="X84"/>
  <c r="T71"/>
  <c r="M100" s="1"/>
  <c r="T72"/>
  <c r="K100" s="1"/>
  <c r="T73"/>
  <c r="L100" s="1"/>
  <c r="S84"/>
  <c r="Q84"/>
  <c r="Z29"/>
  <c r="Z84"/>
  <c r="D107" s="1"/>
  <c r="AB80"/>
  <c r="AB82"/>
  <c r="AB81"/>
  <c r="AB83"/>
  <c r="K85"/>
  <c r="N85"/>
  <c r="J104" s="1"/>
  <c r="Z88"/>
  <c r="L107" s="1"/>
  <c r="Z86"/>
  <c r="M107" s="1"/>
  <c r="X89"/>
  <c r="X88"/>
  <c r="X87"/>
  <c r="X86"/>
  <c r="Y89"/>
  <c r="Y88"/>
  <c r="Y87"/>
  <c r="Y86"/>
  <c r="AA29"/>
  <c r="Z28"/>
  <c r="Z30"/>
  <c r="X28"/>
  <c r="AA86"/>
  <c r="M104" s="1"/>
  <c r="H70"/>
  <c r="U74"/>
  <c r="U73"/>
  <c r="U72"/>
  <c r="U71"/>
  <c r="I70"/>
  <c r="V74"/>
  <c r="V73"/>
  <c r="V72"/>
  <c r="V71"/>
  <c r="N70"/>
  <c r="AA74"/>
  <c r="AA73"/>
  <c r="AA72"/>
  <c r="AA71"/>
  <c r="K70"/>
  <c r="X74"/>
  <c r="X73"/>
  <c r="X72"/>
  <c r="X71"/>
  <c r="F70"/>
  <c r="J98" s="1"/>
  <c r="S74"/>
  <c r="N98" s="1"/>
  <c r="S73"/>
  <c r="L98" s="1"/>
  <c r="S72"/>
  <c r="K98" s="1"/>
  <c r="S71"/>
  <c r="M98" s="1"/>
  <c r="E70"/>
  <c r="R74"/>
  <c r="R73"/>
  <c r="R72"/>
  <c r="R71"/>
  <c r="M70"/>
  <c r="Z74"/>
  <c r="Z73"/>
  <c r="Z72"/>
  <c r="Z71"/>
  <c r="J70"/>
  <c r="W74"/>
  <c r="W73"/>
  <c r="W72"/>
  <c r="W71"/>
  <c r="L70"/>
  <c r="J105" s="1"/>
  <c r="Y74"/>
  <c r="N105" s="1"/>
  <c r="Y73"/>
  <c r="L105" s="1"/>
  <c r="Y72"/>
  <c r="K105" s="1"/>
  <c r="Y71"/>
  <c r="M105" s="1"/>
  <c r="D70"/>
  <c r="Q72"/>
  <c r="Q73"/>
  <c r="Q71"/>
  <c r="Q74"/>
  <c r="U30"/>
  <c r="H27"/>
  <c r="AA30"/>
  <c r="N27"/>
  <c r="Z31"/>
  <c r="M27"/>
  <c r="T31"/>
  <c r="N99" s="1"/>
  <c r="G27"/>
  <c r="J99" s="1"/>
  <c r="X31"/>
  <c r="K27"/>
  <c r="V31"/>
  <c r="I27"/>
  <c r="W30"/>
  <c r="J27"/>
  <c r="Q30"/>
  <c r="L92" s="1"/>
  <c r="D27"/>
  <c r="J92" s="1"/>
  <c r="R30"/>
  <c r="E27"/>
  <c r="S29"/>
  <c r="K97" s="1"/>
  <c r="F27"/>
  <c r="J97" s="1"/>
  <c r="Y29"/>
  <c r="K106" s="1"/>
  <c r="L27"/>
  <c r="J106" s="1"/>
  <c r="V28"/>
  <c r="X29"/>
  <c r="V29"/>
  <c r="AA31"/>
  <c r="X30"/>
  <c r="S31"/>
  <c r="N97" s="1"/>
  <c r="V30"/>
  <c r="R29"/>
  <c r="R31"/>
  <c r="T28"/>
  <c r="M99" s="1"/>
  <c r="T30"/>
  <c r="L99" s="1"/>
  <c r="U31"/>
  <c r="U29"/>
  <c r="AA28"/>
  <c r="S28"/>
  <c r="M97" s="1"/>
  <c r="S30"/>
  <c r="L97" s="1"/>
  <c r="Y28"/>
  <c r="M106" s="1"/>
  <c r="Y30"/>
  <c r="L106" s="1"/>
  <c r="W31"/>
  <c r="W29"/>
  <c r="Q28"/>
  <c r="M92" s="1"/>
  <c r="Q29"/>
  <c r="K92" s="1"/>
  <c r="R28"/>
  <c r="T29"/>
  <c r="K99" s="1"/>
  <c r="U28"/>
  <c r="Y31"/>
  <c r="N106" s="1"/>
  <c r="W28"/>
  <c r="Q31"/>
  <c r="N92" s="1"/>
  <c r="C52"/>
  <c r="C63"/>
  <c r="C51"/>
  <c r="C50"/>
  <c r="C49"/>
  <c r="C48"/>
  <c r="C47"/>
  <c r="C46"/>
  <c r="C45"/>
  <c r="C44"/>
  <c r="C43"/>
  <c r="C42"/>
  <c r="C41"/>
  <c r="C40"/>
  <c r="C39"/>
  <c r="C8"/>
  <c r="C9"/>
  <c r="C10"/>
  <c r="C11"/>
  <c r="C12"/>
  <c r="C13"/>
  <c r="C14"/>
  <c r="C15"/>
  <c r="C16"/>
  <c r="C17"/>
  <c r="C18"/>
  <c r="C20"/>
  <c r="C7"/>
  <c r="C6"/>
  <c r="Z87" l="1"/>
  <c r="K107" s="1"/>
  <c r="Z89"/>
  <c r="N107" s="1"/>
  <c r="K95"/>
  <c r="L95"/>
  <c r="J95"/>
  <c r="M95"/>
  <c r="N95"/>
  <c r="L85"/>
  <c r="M85"/>
  <c r="J107" s="1"/>
  <c r="AA89"/>
  <c r="N104" s="1"/>
  <c r="AA88"/>
  <c r="L104" s="1"/>
  <c r="AA87"/>
  <c r="K104" s="1"/>
  <c r="I85"/>
  <c r="J102" s="1"/>
  <c r="V86"/>
  <c r="M102" s="1"/>
  <c r="V87"/>
  <c r="K102" s="1"/>
  <c r="V88"/>
  <c r="L102" s="1"/>
  <c r="V89"/>
  <c r="N102" s="1"/>
  <c r="E85"/>
  <c r="R86"/>
  <c r="R87"/>
  <c r="R88"/>
  <c r="R89"/>
  <c r="W87"/>
  <c r="K103" s="1"/>
  <c r="W86"/>
  <c r="M103" s="1"/>
  <c r="J85"/>
  <c r="J103" s="1"/>
  <c r="W89"/>
  <c r="N103" s="1"/>
  <c r="W88"/>
  <c r="L103" s="1"/>
  <c r="S87"/>
  <c r="S86"/>
  <c r="S89"/>
  <c r="S88"/>
  <c r="F85"/>
  <c r="U87"/>
  <c r="U86"/>
  <c r="U89"/>
  <c r="U88"/>
  <c r="H85"/>
  <c r="G85"/>
  <c r="T86"/>
  <c r="T87"/>
  <c r="T88"/>
  <c r="T89"/>
  <c r="D85"/>
  <c r="Q86"/>
  <c r="Q87"/>
  <c r="Q88"/>
  <c r="Q89"/>
  <c r="C65"/>
  <c r="C70" s="1"/>
  <c r="C22"/>
  <c r="C80" l="1"/>
  <c r="C85" s="1"/>
  <c r="C27"/>
</calcChain>
</file>

<file path=xl/sharedStrings.xml><?xml version="1.0" encoding="utf-8"?>
<sst xmlns="http://schemas.openxmlformats.org/spreadsheetml/2006/main" count="360" uniqueCount="194">
  <si>
    <t>№</t>
  </si>
  <si>
    <t>Ф.И.</t>
  </si>
  <si>
    <t>ИТОГО</t>
  </si>
  <si>
    <t>казахский яз.</t>
  </si>
  <si>
    <t>русский яз.</t>
  </si>
  <si>
    <t>история Казахстана</t>
  </si>
  <si>
    <t>математика</t>
  </si>
  <si>
    <t>биология</t>
  </si>
  <si>
    <t>физика</t>
  </si>
  <si>
    <t>география</t>
  </si>
  <si>
    <t>английский язык</t>
  </si>
  <si>
    <t>всемирная история</t>
  </si>
  <si>
    <t>химия</t>
  </si>
  <si>
    <t>литература</t>
  </si>
  <si>
    <t>ОЦЕНКА ПО ПРЕДМЕТАМ</t>
  </si>
  <si>
    <t>Средний балл</t>
  </si>
  <si>
    <t>БАЛЛ   ЕНТ</t>
  </si>
  <si>
    <t xml:space="preserve"> Фамилия и инициалы                                           учителя - предметника</t>
  </si>
  <si>
    <t>Количество  "5":</t>
  </si>
  <si>
    <t>Количество  "4":</t>
  </si>
  <si>
    <t>Количество  "3":</t>
  </si>
  <si>
    <t>Количество  "2":</t>
  </si>
  <si>
    <t>Успеваемость:</t>
  </si>
  <si>
    <t>Качество знаний:</t>
  </si>
  <si>
    <t>Степень обученности:</t>
  </si>
  <si>
    <t xml:space="preserve">Средний балл:              </t>
  </si>
  <si>
    <t>Результаты учебной деятельности класса</t>
  </si>
  <si>
    <t>Суммарный балл</t>
  </si>
  <si>
    <t>Без учёта баллов по каз. яз.</t>
  </si>
  <si>
    <t>Шаяхметова Л.А.</t>
  </si>
  <si>
    <t>Абишева М.С.</t>
  </si>
  <si>
    <t>Жакупова А.Г.</t>
  </si>
  <si>
    <t>Абишева Ш.Е.</t>
  </si>
  <si>
    <t>Литвинова Т.Н.</t>
  </si>
  <si>
    <t>Самсонович Н.А.</t>
  </si>
  <si>
    <t>ПО  ШКОЛЕ</t>
  </si>
  <si>
    <t>Результаты учебной деятельности выпускников</t>
  </si>
  <si>
    <t>Показатели результатов учебной деятельности в  целом по школе:</t>
  </si>
  <si>
    <t>Участвовали:</t>
  </si>
  <si>
    <t>Средний балл ЕНТ</t>
  </si>
  <si>
    <t>Суммарный балл ЕНТ</t>
  </si>
  <si>
    <t>Моряхина Н.А.</t>
  </si>
  <si>
    <t>"5"</t>
  </si>
  <si>
    <t>"4"</t>
  </si>
  <si>
    <t>"3"</t>
  </si>
  <si>
    <t>"2"</t>
  </si>
  <si>
    <t>"5" и"4"</t>
  </si>
  <si>
    <t>Галицкий Никита</t>
  </si>
  <si>
    <t>Гончарова Оксана</t>
  </si>
  <si>
    <t>Духновская Елизавета</t>
  </si>
  <si>
    <t>Жумабеков Алдияр</t>
  </si>
  <si>
    <t>Заренкова Екатерина</t>
  </si>
  <si>
    <t>Коныбаев Руслан</t>
  </si>
  <si>
    <t>Моряхин Александр</t>
  </si>
  <si>
    <t>Нездайминова Наталья</t>
  </si>
  <si>
    <t>Оспанова Асемгуль</t>
  </si>
  <si>
    <t>Ратке Наталья</t>
  </si>
  <si>
    <t>Ринас Вероника</t>
  </si>
  <si>
    <t>Савченко Татьяна</t>
  </si>
  <si>
    <t>Селиванов Василий</t>
  </si>
  <si>
    <t>Трубников Сергей</t>
  </si>
  <si>
    <t>Шнайдер Алёна</t>
  </si>
  <si>
    <t>Галицкий</t>
  </si>
  <si>
    <t xml:space="preserve">Гончарова </t>
  </si>
  <si>
    <t>Духновская</t>
  </si>
  <si>
    <t>Жумабеков</t>
  </si>
  <si>
    <t>Заренкова</t>
  </si>
  <si>
    <t>Коныбаев</t>
  </si>
  <si>
    <t>Моряхин</t>
  </si>
  <si>
    <t>Нездайминова</t>
  </si>
  <si>
    <t>Оспанова</t>
  </si>
  <si>
    <t>Ратке</t>
  </si>
  <si>
    <t>Ринас</t>
  </si>
  <si>
    <t>Савченко</t>
  </si>
  <si>
    <t>Селиванов</t>
  </si>
  <si>
    <t>Трубников</t>
  </si>
  <si>
    <t xml:space="preserve">Шнайдер </t>
  </si>
  <si>
    <t>Акижанов Куаныш</t>
  </si>
  <si>
    <t>Батырханов Даулет</t>
  </si>
  <si>
    <t>Васильев Артём</t>
  </si>
  <si>
    <t>Гись Дарья</t>
  </si>
  <si>
    <t>Данкенова Карина</t>
  </si>
  <si>
    <t>Елеукина Асель</t>
  </si>
  <si>
    <t>Жакупов Ринат</t>
  </si>
  <si>
    <t>Жеңіс Данияр</t>
  </si>
  <si>
    <t>Жмайлова Мария</t>
  </si>
  <si>
    <t>Иванов Андрей</t>
  </si>
  <si>
    <t>Искакова Салтанат</t>
  </si>
  <si>
    <t>Комар Александра</t>
  </si>
  <si>
    <t>Мартышев Александр</t>
  </si>
  <si>
    <t>Мухамедрахимова Айдана</t>
  </si>
  <si>
    <t>Ниязбекова Айнур</t>
  </si>
  <si>
    <t>Ольховский Дмитрий</t>
  </si>
  <si>
    <t>Сакиева Мадина</t>
  </si>
  <si>
    <t>Серикбаева Динара</t>
  </si>
  <si>
    <t>Симонова Елена</t>
  </si>
  <si>
    <t>Федорович Яна</t>
  </si>
  <si>
    <t>Чернова Валерия</t>
  </si>
  <si>
    <t>Шарипова Александра</t>
  </si>
  <si>
    <t>Шулак Евгений</t>
  </si>
  <si>
    <t>Юденкова Елена</t>
  </si>
  <si>
    <t xml:space="preserve">Акижанов </t>
  </si>
  <si>
    <t xml:space="preserve">Жакупов </t>
  </si>
  <si>
    <t xml:space="preserve">Жеңіс </t>
  </si>
  <si>
    <t xml:space="preserve">Жмайлова </t>
  </si>
  <si>
    <t xml:space="preserve">Искакова </t>
  </si>
  <si>
    <t xml:space="preserve">Мартышев </t>
  </si>
  <si>
    <t xml:space="preserve">Мухамедрахимова </t>
  </si>
  <si>
    <t xml:space="preserve">Ниязбекова </t>
  </si>
  <si>
    <t xml:space="preserve">Ольховский </t>
  </si>
  <si>
    <t>Сапарбекова</t>
  </si>
  <si>
    <t xml:space="preserve">Серикбаева </t>
  </si>
  <si>
    <t xml:space="preserve">Симонова </t>
  </si>
  <si>
    <t>Федорович</t>
  </si>
  <si>
    <t xml:space="preserve">Чернова </t>
  </si>
  <si>
    <t xml:space="preserve">Шулак </t>
  </si>
  <si>
    <t>Жамбалина Н.Г</t>
  </si>
  <si>
    <t>Абишева Г.С.</t>
  </si>
  <si>
    <t>Омельяненко Н.Н.</t>
  </si>
  <si>
    <t>Аласкар Н.С.</t>
  </si>
  <si>
    <t>2013/2014 учебный год            ГУ "Кушмурунская средняя школа №121 "</t>
  </si>
  <si>
    <t>11 А класс (естественно-математический) классный руководитель Жакупова А.Г.</t>
  </si>
  <si>
    <t>11 Б класс (общественно-гуманитарный) классный руководитель Тогусаева А.К.</t>
  </si>
  <si>
    <t xml:space="preserve">Батырханов </t>
  </si>
  <si>
    <t>Сапарбекова Айнура</t>
  </si>
  <si>
    <t xml:space="preserve">Данкенова </t>
  </si>
  <si>
    <t xml:space="preserve">Елеукина </t>
  </si>
  <si>
    <t xml:space="preserve">Комар </t>
  </si>
  <si>
    <t xml:space="preserve">Васильев </t>
  </si>
  <si>
    <t xml:space="preserve">Гись </t>
  </si>
  <si>
    <t xml:space="preserve">Иванов </t>
  </si>
  <si>
    <t xml:space="preserve">Сакиева </t>
  </si>
  <si>
    <t xml:space="preserve">Шарипова </t>
  </si>
  <si>
    <t xml:space="preserve">Юденкова </t>
  </si>
  <si>
    <t>Тогусаева/Нурманова</t>
  </si>
  <si>
    <t>Мусаева/Абишева</t>
  </si>
  <si>
    <t>Литвинова/Винидиктова</t>
  </si>
  <si>
    <t>Тогусаева А.К.</t>
  </si>
  <si>
    <t>Нурманова А.Р.</t>
  </si>
  <si>
    <t>Мусаева М.А.</t>
  </si>
  <si>
    <t>Винидиктова Н.В.</t>
  </si>
  <si>
    <t>Ф.И. учителя</t>
  </si>
  <si>
    <t>предмет</t>
  </si>
  <si>
    <t>приняли участие</t>
  </si>
  <si>
    <t xml:space="preserve">Средний балл(оценка)              </t>
  </si>
  <si>
    <t>КАЧЕСТВО ЗНАНИЙ</t>
  </si>
  <si>
    <t>Степень обученности</t>
  </si>
  <si>
    <t>На "5"</t>
  </si>
  <si>
    <t>с одной "4"</t>
  </si>
  <si>
    <t>На "4" и "5"</t>
  </si>
  <si>
    <t>С одной "3"</t>
  </si>
  <si>
    <t>каз.яз.</t>
  </si>
  <si>
    <t>Критерий</t>
  </si>
  <si>
    <t>Диапазон оценок</t>
  </si>
  <si>
    <t>неудовлетворительно</t>
  </si>
  <si>
    <r>
      <t xml:space="preserve">результат </t>
    </r>
    <r>
      <rPr>
        <sz val="8"/>
        <rFont val="Symbol"/>
        <family val="1"/>
        <charset val="2"/>
      </rPr>
      <t>£</t>
    </r>
    <r>
      <rPr>
        <sz val="8"/>
        <rFont val="Times New Roman"/>
        <family val="1"/>
        <charset val="204"/>
      </rPr>
      <t xml:space="preserve"> 33%</t>
    </r>
  </si>
  <si>
    <r>
      <t xml:space="preserve">результат </t>
    </r>
    <r>
      <rPr>
        <sz val="8"/>
        <rFont val="Symbol"/>
        <family val="1"/>
        <charset val="2"/>
      </rPr>
      <t>£</t>
    </r>
    <r>
      <rPr>
        <sz val="8"/>
        <rFont val="Times New Roman"/>
        <family val="1"/>
        <charset val="204"/>
      </rPr>
      <t xml:space="preserve"> 60%</t>
    </r>
  </si>
  <si>
    <t>удовлетворительно</t>
  </si>
  <si>
    <t>33% &lt; результат &lt; 75%</t>
  </si>
  <si>
    <t>60% &lt; результат &lt; 80%</t>
  </si>
  <si>
    <t>отлично</t>
  </si>
  <si>
    <t>результат ≥ 75%</t>
  </si>
  <si>
    <t>хорошо</t>
  </si>
  <si>
    <t>результат ≥ 80%</t>
  </si>
  <si>
    <t>матем.</t>
  </si>
  <si>
    <t>УСПЕВАЕМОСТЬ</t>
  </si>
  <si>
    <t>СРЕДНИЙ БАЛЛ</t>
  </si>
  <si>
    <r>
      <t xml:space="preserve">результат </t>
    </r>
    <r>
      <rPr>
        <sz val="8"/>
        <rFont val="Symbol"/>
        <family val="1"/>
        <charset val="2"/>
      </rPr>
      <t>£</t>
    </r>
    <r>
      <rPr>
        <sz val="8"/>
        <rFont val="Times New Roman"/>
        <family val="1"/>
        <charset val="204"/>
      </rPr>
      <t xml:space="preserve"> 95%</t>
    </r>
  </si>
  <si>
    <r>
      <t xml:space="preserve">результат </t>
    </r>
    <r>
      <rPr>
        <sz val="8"/>
        <rFont val="Symbol"/>
        <family val="1"/>
        <charset val="2"/>
      </rPr>
      <t>£</t>
    </r>
    <r>
      <rPr>
        <sz val="8"/>
        <rFont val="Times New Roman"/>
        <family val="1"/>
        <charset val="204"/>
      </rPr>
      <t xml:space="preserve"> 3,5</t>
    </r>
  </si>
  <si>
    <t>95% &lt; результат &lt; 97,5%</t>
  </si>
  <si>
    <t>3,5 &lt; результат           &lt; 4,5</t>
  </si>
  <si>
    <t>результат ≥ 97,5%</t>
  </si>
  <si>
    <t>результат ≥ 4,5</t>
  </si>
  <si>
    <t>англ.яз.</t>
  </si>
  <si>
    <t>всем.ист.</t>
  </si>
  <si>
    <t>ЖАМБАЛИНА Н.Г.</t>
  </si>
  <si>
    <t>НУРМАНОВА А.Р.</t>
  </si>
  <si>
    <t>ТОГУСАЕВА А.К.</t>
  </si>
  <si>
    <t>АБИШЕВА Г.С.</t>
  </si>
  <si>
    <t>МУСАЕВА М.А.</t>
  </si>
  <si>
    <t>ОМЕЛЬЯНЕНКО Н.Н.</t>
  </si>
  <si>
    <t>МОРЯХИНА Н.А.</t>
  </si>
  <si>
    <t>ШАЯХМЕТОВА Л.А.</t>
  </si>
  <si>
    <t>АЛАСКАР Н.С.</t>
  </si>
  <si>
    <t>АБИШЕВА М.С.</t>
  </si>
  <si>
    <t>ЖАКУПОВА А.Г.</t>
  </si>
  <si>
    <t>АБИШЕВА Ш.Е.</t>
  </si>
  <si>
    <t>САМСОНОВИЧ Н.А.</t>
  </si>
  <si>
    <t>ВИНИДИКТОВА Н.В</t>
  </si>
  <si>
    <t>ЛИТВИНОВА Т.Н.</t>
  </si>
  <si>
    <t>рус.яз</t>
  </si>
  <si>
    <t>ист.Каз.</t>
  </si>
  <si>
    <t>ВЕДОМОСТЬ РЕЗУЛЬТАТОВ ПРОБНОГО ТЕСТИРОВАНИЯ №1(03.10.2013)</t>
  </si>
  <si>
    <t xml:space="preserve">2013/2014 учебный год   ГУ "Кушмурунская средняя школа №121    "ВЕДОМОСТЬ РЕЗУЛЬТАТОВ ПРОБНОГО ТЕСТИРОВАНИЯ№1 (03.10.2013) 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</si>
</sst>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4" tint="-0.499984740745262"/>
      <name val="Cambria"/>
      <family val="1"/>
      <charset val="204"/>
      <scheme val="maj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9"/>
      <name val="Times New Roman Cyr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7"/>
      <color theme="1"/>
      <name val="Arial"/>
      <family val="2"/>
      <charset val="204"/>
    </font>
    <font>
      <sz val="8"/>
      <name val="Times New Roman CYR"/>
      <charset val="204"/>
    </font>
    <font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Arial"/>
      <family val="2"/>
      <charset val="204"/>
    </font>
    <font>
      <b/>
      <i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Symbol"/>
      <family val="1"/>
      <charset val="2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3">
    <xf numFmtId="0" fontId="0" fillId="0" borderId="0" xfId="0"/>
    <xf numFmtId="0" fontId="2" fillId="0" borderId="1" xfId="0" applyFont="1" applyBorder="1" applyAlignment="1">
      <alignment textRotation="90"/>
    </xf>
    <xf numFmtId="0" fontId="0" fillId="0" borderId="2" xfId="0" applyBorder="1"/>
    <xf numFmtId="0" fontId="0" fillId="0" borderId="6" xfId="0" applyBorder="1"/>
    <xf numFmtId="0" fontId="0" fillId="0" borderId="14" xfId="0" applyBorder="1"/>
    <xf numFmtId="0" fontId="0" fillId="0" borderId="15" xfId="0" applyBorder="1"/>
    <xf numFmtId="0" fontId="0" fillId="0" borderId="3" xfId="0" applyBorder="1"/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3" xfId="0" applyBorder="1"/>
    <xf numFmtId="0" fontId="0" fillId="0" borderId="18" xfId="0" applyBorder="1"/>
    <xf numFmtId="0" fontId="7" fillId="0" borderId="7" xfId="1" applyFont="1" applyFill="1" applyBorder="1" applyAlignment="1" applyProtection="1">
      <alignment horizontal="right" vertical="center" wrapText="1"/>
      <protection hidden="1"/>
    </xf>
    <xf numFmtId="0" fontId="7" fillId="0" borderId="7" xfId="1" applyFont="1" applyFill="1" applyBorder="1" applyAlignment="1" applyProtection="1">
      <alignment horizontal="right" vertical="center"/>
      <protection hidden="1"/>
    </xf>
    <xf numFmtId="0" fontId="7" fillId="0" borderId="27" xfId="1" applyFont="1" applyFill="1" applyBorder="1" applyAlignment="1" applyProtection="1">
      <alignment horizontal="right" vertical="center" wrapText="1"/>
      <protection hidden="1"/>
    </xf>
    <xf numFmtId="0" fontId="0" fillId="0" borderId="10" xfId="0" applyBorder="1"/>
    <xf numFmtId="0" fontId="7" fillId="0" borderId="16" xfId="1" applyFont="1" applyFill="1" applyBorder="1" applyAlignment="1" applyProtection="1">
      <alignment horizontal="right" vertical="center" wrapText="1"/>
      <protection hidden="1"/>
    </xf>
    <xf numFmtId="0" fontId="3" fillId="0" borderId="13" xfId="0" applyFont="1" applyBorder="1" applyAlignment="1">
      <alignment textRotation="90"/>
    </xf>
    <xf numFmtId="0" fontId="0" fillId="0" borderId="25" xfId="0" applyBorder="1"/>
    <xf numFmtId="0" fontId="1" fillId="0" borderId="20" xfId="0" applyFont="1" applyBorder="1"/>
    <xf numFmtId="0" fontId="4" fillId="0" borderId="21" xfId="0" applyFont="1" applyBorder="1"/>
    <xf numFmtId="0" fontId="2" fillId="0" borderId="13" xfId="0" applyFont="1" applyBorder="1" applyAlignment="1">
      <alignment textRotation="90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2" fontId="8" fillId="0" borderId="12" xfId="1" applyNumberFormat="1" applyFont="1" applyFill="1" applyBorder="1" applyAlignment="1" applyProtection="1">
      <alignment horizontal="center" wrapText="1"/>
      <protection hidden="1"/>
    </xf>
    <xf numFmtId="0" fontId="10" fillId="0" borderId="10" xfId="0" applyFont="1" applyBorder="1"/>
    <xf numFmtId="0" fontId="10" fillId="0" borderId="3" xfId="0" applyFont="1" applyBorder="1"/>
    <xf numFmtId="0" fontId="10" fillId="0" borderId="11" xfId="0" applyFont="1" applyBorder="1"/>
    <xf numFmtId="0" fontId="10" fillId="0" borderId="6" xfId="0" applyFont="1" applyBorder="1"/>
    <xf numFmtId="0" fontId="10" fillId="0" borderId="2" xfId="0" applyFont="1" applyBorder="1"/>
    <xf numFmtId="0" fontId="10" fillId="0" borderId="5" xfId="0" applyFont="1" applyBorder="1"/>
    <xf numFmtId="0" fontId="10" fillId="0" borderId="18" xfId="0" applyFont="1" applyBorder="1"/>
    <xf numFmtId="0" fontId="10" fillId="0" borderId="22" xfId="0" applyFont="1" applyBorder="1"/>
    <xf numFmtId="0" fontId="10" fillId="0" borderId="32" xfId="0" applyFont="1" applyBorder="1"/>
    <xf numFmtId="0" fontId="10" fillId="0" borderId="33" xfId="0" applyFont="1" applyBorder="1"/>
    <xf numFmtId="0" fontId="9" fillId="0" borderId="34" xfId="0" applyFont="1" applyBorder="1"/>
    <xf numFmtId="0" fontId="9" fillId="0" borderId="35" xfId="0" applyFont="1" applyBorder="1"/>
    <xf numFmtId="0" fontId="9" fillId="0" borderId="6" xfId="0" applyFont="1" applyBorder="1"/>
    <xf numFmtId="0" fontId="9" fillId="0" borderId="28" xfId="0" applyFont="1" applyBorder="1"/>
    <xf numFmtId="0" fontId="9" fillId="0" borderId="2" xfId="0" applyFont="1" applyBorder="1"/>
    <xf numFmtId="0" fontId="9" fillId="0" borderId="23" xfId="0" applyFont="1" applyBorder="1"/>
    <xf numFmtId="0" fontId="9" fillId="0" borderId="37" xfId="0" applyFont="1" applyBorder="1"/>
    <xf numFmtId="0" fontId="9" fillId="0" borderId="38" xfId="0" applyFont="1" applyBorder="1"/>
    <xf numFmtId="0" fontId="9" fillId="0" borderId="39" xfId="0" applyFont="1" applyBorder="1"/>
    <xf numFmtId="0" fontId="9" fillId="0" borderId="3" xfId="0" applyFont="1" applyBorder="1"/>
    <xf numFmtId="0" fontId="9" fillId="0" borderId="10" xfId="0" applyFont="1" applyBorder="1"/>
    <xf numFmtId="0" fontId="9" fillId="0" borderId="40" xfId="0" applyFont="1" applyBorder="1"/>
    <xf numFmtId="0" fontId="10" fillId="0" borderId="4" xfId="0" applyFont="1" applyBorder="1"/>
    <xf numFmtId="0" fontId="10" fillId="0" borderId="14" xfId="0" applyFont="1" applyBorder="1"/>
    <xf numFmtId="0" fontId="10" fillId="0" borderId="40" xfId="0" applyFont="1" applyBorder="1"/>
    <xf numFmtId="0" fontId="9" fillId="0" borderId="0" xfId="0" applyFont="1" applyBorder="1"/>
    <xf numFmtId="9" fontId="11" fillId="0" borderId="6" xfId="0" applyNumberFormat="1" applyFont="1" applyBorder="1"/>
    <xf numFmtId="9" fontId="12" fillId="0" borderId="6" xfId="0" applyNumberFormat="1" applyFont="1" applyBorder="1"/>
    <xf numFmtId="0" fontId="13" fillId="0" borderId="7" xfId="1" applyFont="1" applyFill="1" applyBorder="1" applyAlignment="1" applyProtection="1">
      <alignment horizontal="right" vertical="center" wrapText="1"/>
      <protection hidden="1"/>
    </xf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10" fillId="0" borderId="23" xfId="0" applyFont="1" applyBorder="1"/>
    <xf numFmtId="0" fontId="10" fillId="0" borderId="50" xfId="0" applyFont="1" applyBorder="1"/>
    <xf numFmtId="9" fontId="10" fillId="0" borderId="6" xfId="0" applyNumberFormat="1" applyFont="1" applyBorder="1"/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textRotation="90"/>
    </xf>
    <xf numFmtId="9" fontId="12" fillId="0" borderId="2" xfId="0" applyNumberFormat="1" applyFont="1" applyBorder="1"/>
    <xf numFmtId="0" fontId="0" fillId="0" borderId="24" xfId="0" applyBorder="1"/>
    <xf numFmtId="0" fontId="15" fillId="0" borderId="2" xfId="0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55" xfId="0" applyFont="1" applyBorder="1"/>
    <xf numFmtId="0" fontId="16" fillId="0" borderId="2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>
      <alignment textRotation="90"/>
    </xf>
    <xf numFmtId="0" fontId="3" fillId="0" borderId="2" xfId="0" applyFont="1" applyBorder="1"/>
    <xf numFmtId="0" fontId="3" fillId="0" borderId="6" xfId="0" applyFont="1" applyBorder="1"/>
    <xf numFmtId="0" fontId="3" fillId="0" borderId="3" xfId="0" applyFont="1" applyBorder="1"/>
    <xf numFmtId="0" fontId="3" fillId="0" borderId="10" xfId="0" applyFont="1" applyBorder="1"/>
    <xf numFmtId="0" fontId="0" fillId="0" borderId="50" xfId="0" applyBorder="1" applyAlignment="1">
      <alignment horizontal="center"/>
    </xf>
    <xf numFmtId="0" fontId="0" fillId="0" borderId="32" xfId="0" applyBorder="1"/>
    <xf numFmtId="0" fontId="0" fillId="0" borderId="56" xfId="0" applyBorder="1"/>
    <xf numFmtId="0" fontId="11" fillId="0" borderId="56" xfId="0" applyFont="1" applyBorder="1" applyAlignment="1"/>
    <xf numFmtId="0" fontId="3" fillId="0" borderId="56" xfId="0" applyFont="1" applyBorder="1" applyAlignment="1">
      <alignment textRotation="90"/>
    </xf>
    <xf numFmtId="0" fontId="7" fillId="0" borderId="56" xfId="1" applyFont="1" applyFill="1" applyBorder="1" applyAlignment="1" applyProtection="1">
      <alignment horizontal="right" vertical="center" textRotation="90" wrapText="1"/>
      <protection hidden="1"/>
    </xf>
    <xf numFmtId="0" fontId="1" fillId="0" borderId="56" xfId="0" applyFont="1" applyBorder="1" applyAlignment="1">
      <alignment textRotation="90"/>
    </xf>
    <xf numFmtId="0" fontId="7" fillId="0" borderId="56" xfId="1" applyFont="1" applyFill="1" applyBorder="1" applyAlignment="1" applyProtection="1">
      <alignment horizontal="right" vertical="center" textRotation="90"/>
      <protection hidden="1"/>
    </xf>
    <xf numFmtId="0" fontId="0" fillId="0" borderId="0" xfId="0" applyAlignment="1">
      <alignment textRotation="90"/>
    </xf>
    <xf numFmtId="0" fontId="0" fillId="0" borderId="0" xfId="0" applyBorder="1" applyAlignment="1"/>
    <xf numFmtId="0" fontId="0" fillId="0" borderId="29" xfId="0" applyBorder="1" applyAlignment="1"/>
    <xf numFmtId="0" fontId="0" fillId="0" borderId="56" xfId="0" applyBorder="1" applyAlignment="1"/>
    <xf numFmtId="0" fontId="0" fillId="0" borderId="21" xfId="0" applyBorder="1" applyAlignment="1"/>
    <xf numFmtId="0" fontId="0" fillId="0" borderId="1" xfId="0" applyBorder="1"/>
    <xf numFmtId="0" fontId="17" fillId="0" borderId="56" xfId="0" applyFont="1" applyBorder="1" applyAlignment="1">
      <alignment vertical="top" wrapText="1"/>
    </xf>
    <xf numFmtId="0" fontId="17" fillId="0" borderId="56" xfId="0" applyFont="1" applyBorder="1"/>
    <xf numFmtId="0" fontId="3" fillId="0" borderId="56" xfId="0" applyFont="1" applyBorder="1"/>
    <xf numFmtId="0" fontId="18" fillId="0" borderId="56" xfId="0" applyFont="1" applyBorder="1"/>
    <xf numFmtId="9" fontId="18" fillId="0" borderId="56" xfId="0" applyNumberFormat="1" applyFont="1" applyBorder="1"/>
    <xf numFmtId="9" fontId="3" fillId="0" borderId="56" xfId="0" applyNumberFormat="1" applyFont="1" applyBorder="1"/>
    <xf numFmtId="0" fontId="19" fillId="0" borderId="56" xfId="0" applyFont="1" applyBorder="1" applyAlignment="1">
      <alignment horizontal="center" wrapText="1"/>
    </xf>
    <xf numFmtId="0" fontId="0" fillId="0" borderId="0" xfId="0" applyBorder="1"/>
    <xf numFmtId="0" fontId="0" fillId="0" borderId="57" xfId="0" applyBorder="1" applyAlignment="1">
      <alignment horizontal="center"/>
    </xf>
    <xf numFmtId="0" fontId="0" fillId="0" borderId="46" xfId="0" applyBorder="1" applyAlignment="1">
      <alignment horizontal="center"/>
    </xf>
    <xf numFmtId="0" fontId="17" fillId="0" borderId="56" xfId="0" applyFont="1" applyBorder="1" applyAlignment="1">
      <alignment wrapText="1"/>
    </xf>
    <xf numFmtId="0" fontId="17" fillId="0" borderId="56" xfId="0" applyFont="1" applyBorder="1" applyAlignment="1">
      <alignment horizontal="center" wrapText="1"/>
    </xf>
    <xf numFmtId="0" fontId="0" fillId="0" borderId="33" xfId="0" applyBorder="1"/>
    <xf numFmtId="0" fontId="0" fillId="0" borderId="55" xfId="0" applyBorder="1"/>
    <xf numFmtId="0" fontId="0" fillId="0" borderId="4" xfId="0" applyBorder="1"/>
    <xf numFmtId="0" fontId="17" fillId="0" borderId="56" xfId="0" applyFont="1" applyFill="1" applyBorder="1"/>
    <xf numFmtId="164" fontId="18" fillId="0" borderId="56" xfId="0" applyNumberFormat="1" applyFont="1" applyBorder="1"/>
    <xf numFmtId="9" fontId="22" fillId="0" borderId="56" xfId="0" applyNumberFormat="1" applyFont="1" applyBorder="1"/>
    <xf numFmtId="9" fontId="0" fillId="0" borderId="56" xfId="0" applyNumberFormat="1" applyBorder="1"/>
    <xf numFmtId="0" fontId="17" fillId="0" borderId="56" xfId="0" applyFont="1" applyBorder="1" applyAlignment="1">
      <alignment horizontal="center"/>
    </xf>
    <xf numFmtId="0" fontId="17" fillId="0" borderId="56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6" xfId="0" applyBorder="1" applyAlignment="1">
      <alignment horizontal="center"/>
    </xf>
    <xf numFmtId="0" fontId="20" fillId="0" borderId="56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0" fontId="10" fillId="0" borderId="45" xfId="0" applyFont="1" applyFill="1" applyBorder="1" applyAlignment="1">
      <alignment horizontal="center" textRotation="90"/>
    </xf>
    <xf numFmtId="0" fontId="10" fillId="0" borderId="46" xfId="0" applyFont="1" applyFill="1" applyBorder="1" applyAlignment="1">
      <alignment horizontal="center" textRotation="90"/>
    </xf>
    <xf numFmtId="0" fontId="6" fillId="0" borderId="29" xfId="1" applyFont="1" applyFill="1" applyBorder="1" applyAlignment="1" applyProtection="1">
      <alignment horizontal="center" vertical="center" wrapText="1"/>
      <protection hidden="1"/>
    </xf>
    <xf numFmtId="0" fontId="6" fillId="0" borderId="30" xfId="1" applyFont="1" applyFill="1" applyBorder="1" applyAlignment="1" applyProtection="1">
      <alignment horizontal="center" vertical="center" wrapText="1"/>
      <protection hidden="1"/>
    </xf>
    <xf numFmtId="0" fontId="6" fillId="0" borderId="21" xfId="1" applyFont="1" applyFill="1" applyBorder="1" applyAlignment="1" applyProtection="1">
      <alignment horizontal="center" vertical="center" wrapText="1"/>
      <protection hidden="1"/>
    </xf>
    <xf numFmtId="2" fontId="8" fillId="0" borderId="35" xfId="1" applyNumberFormat="1" applyFont="1" applyFill="1" applyBorder="1" applyAlignment="1" applyProtection="1">
      <alignment horizontal="center" wrapText="1"/>
      <protection hidden="1"/>
    </xf>
    <xf numFmtId="2" fontId="8" fillId="0" borderId="40" xfId="1" applyNumberFormat="1" applyFont="1" applyFill="1" applyBorder="1" applyAlignment="1" applyProtection="1">
      <alignment horizontal="center" wrapText="1"/>
      <protection hidden="1"/>
    </xf>
    <xf numFmtId="2" fontId="8" fillId="0" borderId="37" xfId="1" applyNumberFormat="1" applyFont="1" applyFill="1" applyBorder="1" applyAlignment="1" applyProtection="1">
      <alignment horizontal="center" wrapText="1"/>
      <protection hidden="1"/>
    </xf>
    <xf numFmtId="2" fontId="8" fillId="0" borderId="19" xfId="1" applyNumberFormat="1" applyFont="1" applyFill="1" applyBorder="1" applyAlignment="1" applyProtection="1">
      <alignment horizontal="center" wrapText="1"/>
      <protection hidden="1"/>
    </xf>
    <xf numFmtId="2" fontId="8" fillId="0" borderId="52" xfId="1" applyNumberFormat="1" applyFont="1" applyFill="1" applyBorder="1" applyAlignment="1" applyProtection="1">
      <alignment horizontal="center" wrapText="1"/>
      <protection hidden="1"/>
    </xf>
    <xf numFmtId="2" fontId="8" fillId="0" borderId="53" xfId="1" applyNumberFormat="1" applyFont="1" applyFill="1" applyBorder="1" applyAlignment="1" applyProtection="1">
      <alignment horizontal="center" wrapText="1"/>
      <protection hidden="1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31" xfId="1" applyFont="1" applyFill="1" applyBorder="1" applyAlignment="1" applyProtection="1">
      <alignment horizontal="right" vertical="center" wrapText="1"/>
      <protection hidden="1"/>
    </xf>
    <xf numFmtId="0" fontId="7" fillId="0" borderId="9" xfId="1" applyFont="1" applyFill="1" applyBorder="1" applyAlignment="1" applyProtection="1">
      <alignment horizontal="right" vertical="center" wrapText="1"/>
      <protection hidden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9" xfId="1" applyFont="1" applyFill="1" applyBorder="1" applyAlignment="1" applyProtection="1">
      <alignment horizontal="center" vertical="center" textRotation="90" wrapText="1"/>
      <protection hidden="1"/>
    </xf>
    <xf numFmtId="0" fontId="1" fillId="0" borderId="8" xfId="1" applyFont="1" applyFill="1" applyBorder="1" applyAlignment="1" applyProtection="1">
      <alignment horizontal="center" vertical="center" textRotation="90" wrapText="1"/>
      <protection hidden="1"/>
    </xf>
    <xf numFmtId="0" fontId="1" fillId="0" borderId="17" xfId="1" applyFont="1" applyFill="1" applyBorder="1" applyAlignment="1" applyProtection="1">
      <alignment horizontal="center" vertical="center" textRotation="90" wrapText="1"/>
      <protection hidden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12" xfId="1" applyFont="1" applyFill="1" applyBorder="1" applyAlignment="1" applyProtection="1">
      <alignment horizontal="center" vertical="center" wrapText="1"/>
      <protection hidden="1"/>
    </xf>
    <xf numFmtId="0" fontId="6" fillId="0" borderId="1" xfId="1" applyFont="1" applyFill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164" fontId="14" fillId="0" borderId="2" xfId="0" applyNumberFormat="1" applyFont="1" applyBorder="1" applyAlignment="1">
      <alignment horizontal="center"/>
    </xf>
    <xf numFmtId="164" fontId="14" fillId="0" borderId="25" xfId="0" applyNumberFormat="1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7" fillId="0" borderId="31" xfId="1" applyFont="1" applyFill="1" applyBorder="1" applyAlignment="1" applyProtection="1">
      <alignment horizontal="center" vertical="center" wrapText="1"/>
      <protection hidden="1"/>
    </xf>
    <xf numFmtId="0" fontId="7" fillId="0" borderId="9" xfId="1" applyFont="1" applyFill="1" applyBorder="1" applyAlignment="1" applyProtection="1">
      <alignment horizontal="center" vertical="center" wrapText="1"/>
      <protection hidden="1"/>
    </xf>
    <xf numFmtId="0" fontId="0" fillId="0" borderId="2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Обычный_8&quot;а&quot;" xfId="1"/>
  </cellStyles>
  <dxfs count="0"/>
  <tableStyles count="0" defaultTableStyle="TableStyleMedium9" defaultPivotStyle="PivotStyleLight16"/>
  <colors>
    <mruColors>
      <color rgb="FF041DD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6"/>
  <sheetViews>
    <sheetView tabSelected="1" view="pageBreakPreview" topLeftCell="A76" zoomScaleSheetLayoutView="100" workbookViewId="0">
      <selection activeCell="L11" sqref="L11"/>
    </sheetView>
  </sheetViews>
  <sheetFormatPr defaultRowHeight="15"/>
  <cols>
    <col min="1" max="1" width="4.42578125" customWidth="1"/>
    <col min="2" max="2" width="21.85546875" customWidth="1"/>
    <col min="3" max="3" width="8.42578125" customWidth="1"/>
    <col min="4" max="4" width="5.140625" customWidth="1"/>
    <col min="5" max="5" width="4.85546875" customWidth="1"/>
    <col min="6" max="8" width="4.7109375" customWidth="1"/>
    <col min="9" max="9" width="5.28515625" customWidth="1"/>
    <col min="10" max="10" width="6" customWidth="1"/>
    <col min="11" max="11" width="6.28515625" customWidth="1"/>
    <col min="12" max="12" width="5.85546875" customWidth="1"/>
    <col min="13" max="13" width="5" customWidth="1"/>
    <col min="14" max="14" width="4.7109375" customWidth="1"/>
    <col min="15" max="15" width="4.5703125" customWidth="1"/>
    <col min="16" max="16" width="15.85546875" customWidth="1"/>
    <col min="17" max="17" width="8.28515625" customWidth="1"/>
    <col min="18" max="18" width="5.7109375" customWidth="1"/>
    <col min="19" max="19" width="4.85546875" customWidth="1"/>
    <col min="20" max="20" width="4.5703125" customWidth="1"/>
    <col min="21" max="21" width="6" customWidth="1"/>
    <col min="22" max="22" width="6.140625" customWidth="1"/>
    <col min="23" max="23" width="6.7109375" customWidth="1"/>
    <col min="24" max="24" width="6" customWidth="1"/>
    <col min="25" max="25" width="6.28515625" customWidth="1"/>
    <col min="26" max="26" width="5.5703125" customWidth="1"/>
    <col min="27" max="27" width="6.5703125" customWidth="1"/>
    <col min="28" max="28" width="12.28515625" customWidth="1"/>
    <col min="29" max="29" width="7" customWidth="1"/>
    <col min="30" max="30" width="5.5703125" customWidth="1"/>
    <col min="31" max="31" width="4.140625" customWidth="1"/>
    <col min="32" max="32" width="5.5703125" customWidth="1"/>
    <col min="33" max="33" width="5.7109375" customWidth="1"/>
    <col min="34" max="34" width="6.140625" customWidth="1"/>
    <col min="35" max="35" width="13.42578125" customWidth="1"/>
  </cols>
  <sheetData>
    <row r="1" spans="1:42">
      <c r="A1" s="127" t="s">
        <v>120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</row>
    <row r="2" spans="1:42">
      <c r="A2" s="127" t="s">
        <v>192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</row>
    <row r="3" spans="1:42">
      <c r="A3" s="128" t="s">
        <v>121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30"/>
    </row>
    <row r="4" spans="1:42">
      <c r="A4" s="131" t="s">
        <v>16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3"/>
      <c r="O4" s="131" t="s">
        <v>14</v>
      </c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3"/>
      <c r="AB4" s="136" t="s">
        <v>28</v>
      </c>
    </row>
    <row r="5" spans="1:42" ht="120" customHeight="1">
      <c r="A5" s="7" t="s">
        <v>0</v>
      </c>
      <c r="B5" s="8" t="s">
        <v>1</v>
      </c>
      <c r="C5" s="19" t="s">
        <v>2</v>
      </c>
      <c r="D5" s="20" t="s">
        <v>3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1" t="s">
        <v>13</v>
      </c>
      <c r="O5" s="21" t="s">
        <v>0</v>
      </c>
      <c r="P5" s="22" t="s">
        <v>1</v>
      </c>
      <c r="Q5" s="20" t="s">
        <v>3</v>
      </c>
      <c r="R5" s="20" t="s">
        <v>4</v>
      </c>
      <c r="S5" s="20" t="s">
        <v>5</v>
      </c>
      <c r="T5" s="20" t="s">
        <v>6</v>
      </c>
      <c r="U5" s="20" t="s">
        <v>7</v>
      </c>
      <c r="V5" s="20" t="s">
        <v>8</v>
      </c>
      <c r="W5" s="20" t="s">
        <v>9</v>
      </c>
      <c r="X5" s="20" t="s">
        <v>10</v>
      </c>
      <c r="Y5" s="20" t="s">
        <v>11</v>
      </c>
      <c r="Z5" s="20" t="s">
        <v>12</v>
      </c>
      <c r="AA5" s="1" t="s">
        <v>13</v>
      </c>
      <c r="AB5" s="137"/>
      <c r="AC5" s="63"/>
      <c r="AD5" s="63"/>
      <c r="AE5" s="63"/>
      <c r="AF5" s="63"/>
      <c r="AG5" s="63"/>
      <c r="AL5" s="62" t="s">
        <v>42</v>
      </c>
      <c r="AM5" s="62" t="s">
        <v>43</v>
      </c>
      <c r="AN5" s="62" t="s">
        <v>44</v>
      </c>
      <c r="AO5" s="62" t="s">
        <v>45</v>
      </c>
      <c r="AP5" s="62" t="s">
        <v>46</v>
      </c>
    </row>
    <row r="6" spans="1:42">
      <c r="A6" s="6">
        <v>1</v>
      </c>
      <c r="B6" s="66" t="s">
        <v>47</v>
      </c>
      <c r="C6" s="36">
        <f>SUM(D6:N6)</f>
        <v>39</v>
      </c>
      <c r="D6" s="40">
        <v>4</v>
      </c>
      <c r="E6" s="38">
        <v>11</v>
      </c>
      <c r="F6" s="38">
        <v>10</v>
      </c>
      <c r="G6" s="52">
        <v>5</v>
      </c>
      <c r="H6" s="46"/>
      <c r="I6" s="27">
        <v>9</v>
      </c>
      <c r="J6" s="28"/>
      <c r="K6" s="28"/>
      <c r="L6" s="28"/>
      <c r="M6" s="28"/>
      <c r="N6" s="29"/>
      <c r="O6" s="14">
        <v>1</v>
      </c>
      <c r="P6" s="66" t="s">
        <v>62</v>
      </c>
      <c r="Q6" s="28" t="str">
        <f>IF(D6&gt;=$AD$111,"5",IF(D6&gt;=$AD$112,"4",IF(D6&gt;$AD$113,"3",IF(D6=$AD$113,"2",IF(D6=$AD$114,"2",IF(D6=$AD$115,"2",IF(D6=$AD$116,"0")))))))</f>
        <v>3</v>
      </c>
      <c r="R6" s="28" t="str">
        <f>IF(E6&gt;=$AE$111,"5",IF(E6&gt;=$AE$112,"4",IF(E6&gt;$AE$113,"3",IF(E6=$AE$113,"2",IF(E6=$AE$114,"2",IF(E6=$AE$115,"2",IF(E6=$AE$116,"0")))))))</f>
        <v>3</v>
      </c>
      <c r="S6" s="28" t="str">
        <f>IF(F6&gt;=$AE$111,"5",IF(F6&gt;=$AE$112,"4",IF(F6&gt;$AE$113,"3",IF(F6=$AE$113,"2",IF(F6=$AE$114,"2",IF(F6=$AE$115,"2",IF(F6=$AE$116,"0")))))))</f>
        <v>3</v>
      </c>
      <c r="T6" s="28" t="str">
        <f>IF(G6&gt;=$AF$111,"5",IF(G6&gt;=$AF$112,"4",IF(G6&gt;$AF$113,"3",IF(G6=$AF$113,"2",IF(G6=$AF$114,"2",IF(G6=$AF$115,"2",IF(G6=$AF$116,"0")))))))</f>
        <v>3</v>
      </c>
      <c r="U6" s="28" t="str">
        <f>IF(H6&gt;=$AE$111,"5",IF(H6&gt;=$AE$112,"4",IF(H6&gt;$AE$113,"3",IF(H6=$AE$113,"2",IF(H6=$AE$114,"2",IF(H6=$AE$115,"2",IF(H6=$AE$116,"0")))))))</f>
        <v>0</v>
      </c>
      <c r="V6" s="28" t="str">
        <f>IF(I6&gt;=$AF$111,"5",IF(I6&gt;=$AF$112,"4",IF(I6&gt;$AF$113,"3",IF(I6=$AF$113,"2",IF(I6=$AF$114,"2",IF(I6=$AF$115,"2",IF(I6=$AF$116,"0")))))))</f>
        <v>3</v>
      </c>
      <c r="W6" s="28" t="str">
        <f>IF(J6&gt;=$AE$111,"5",IF(J6&gt;=$AE$112,"4",IF(J6&gt;$AE$113,"3",IF(J6=$AE$113,"2",IF(J6=$AE$114,"2",IF(J6=$AE$115,"2",IF(J6=$AE$116,"0")))))))</f>
        <v>0</v>
      </c>
      <c r="X6" s="28" t="str">
        <f>IF(K6&gt;=$AE$111,"5",IF(K6&gt;=$AE$112,"4",IF(K6&gt;$AE$113,"3",IF(K6=$AE$113,"2",IF(K6=$AE$114,"2",IF(K6=$AE$115,"2",IF(K6=$AE$116,"0")))))))</f>
        <v>0</v>
      </c>
      <c r="Y6" s="28" t="str">
        <f>IF(L6&gt;=$AE$111,"5",IF(L6&gt;=$AE$112,"4",IF(L6&gt;$AE$113,"3",IF(L6=$AE$113,"2",IF(L6=$AE$114,"2",IF(L6=$AE$115,"2",IF(L6=$AE$116,"0")))))))</f>
        <v>0</v>
      </c>
      <c r="Z6" s="28" t="str">
        <f>IF(M6&gt;=$AF$111,"5",IF(M6&gt;=$AF$112,"4",IF(M6&gt;$AF$113,"3",IF(M6=$AF$113,"2",IF(M6=$AF$114,"2",IF(M6=$AF$115,"2",IF(M6=$AF$116,"0")))))))</f>
        <v>0</v>
      </c>
      <c r="AA6" s="28" t="str">
        <f>IF(N6&gt;=$AE$111,"5",IF(N6&gt;=$AE$112,"4",IF(N6&gt;$AE$113,"3",IF(N6=$AE$113,"2",IF(N6=$AE$114,"2",IF(N6=$AE$115,"2",IF(N6=$AE$116,"0")))))))</f>
        <v>0</v>
      </c>
      <c r="AB6" s="18">
        <f>SUM(E6:N6)</f>
        <v>35</v>
      </c>
      <c r="AL6">
        <f>COUNTIF(Q6:AA6,5)</f>
        <v>0</v>
      </c>
      <c r="AM6">
        <f>COUNTIF(Q6:AA6,4)</f>
        <v>0</v>
      </c>
      <c r="AN6">
        <f>COUNTIF(Q6:AA6,3)</f>
        <v>5</v>
      </c>
      <c r="AO6">
        <f>COUNTIF(Q6:AA6,2)</f>
        <v>0</v>
      </c>
      <c r="AP6">
        <f>AL6+AM6</f>
        <v>0</v>
      </c>
    </row>
    <row r="7" spans="1:42">
      <c r="A7" s="2">
        <v>2</v>
      </c>
      <c r="B7" s="66" t="s">
        <v>48</v>
      </c>
      <c r="C7" s="35">
        <f>SUM(D7:N7)</f>
        <v>42</v>
      </c>
      <c r="D7" s="41">
        <v>12</v>
      </c>
      <c r="E7" s="39">
        <v>6</v>
      </c>
      <c r="F7" s="42">
        <v>6</v>
      </c>
      <c r="G7" s="42">
        <v>5</v>
      </c>
      <c r="H7" s="46">
        <v>13</v>
      </c>
      <c r="I7" s="27"/>
      <c r="J7" s="31"/>
      <c r="K7" s="31"/>
      <c r="L7" s="31"/>
      <c r="M7" s="31"/>
      <c r="N7" s="32"/>
      <c r="O7" s="3">
        <v>2</v>
      </c>
      <c r="P7" s="66" t="s">
        <v>63</v>
      </c>
      <c r="Q7" s="28" t="str">
        <f t="shared" ref="Q7:Q20" si="0">IF(D7&gt;=$AD$111,"5",IF(D7&gt;=$AD$112,"4",IF(D7&gt;$AD$113,"3",IF(D7=$AD$113,"2",IF(D7=$AD$114,"2",IF(D7=$AD$115,"2",IF(D7=$AD$116,"0")))))))</f>
        <v>4</v>
      </c>
      <c r="R7" s="28" t="str">
        <f>IF(E7&gt;=$AE$111,"5",IF(E7&gt;=$AE$112,"4",IF(E7&gt;$AE$113,"3",IF(E7=$AE$113,"2",IF(E7=$AE$114,"2",IF(E7=$AE$115,"2",IF(E7=$AE$116,"0")))))))</f>
        <v>3</v>
      </c>
      <c r="S7" s="28" t="str">
        <f t="shared" ref="S7:S20" si="1">IF(F7&gt;=$AE$111,"5",IF(F7&gt;=$AE$112,"4",IF(F7&gt;$AE$113,"3",IF(F7=$AE$113,"2",IF(F7=$AE$114,"2",IF(F7=$AE$115,"2",IF(F7=$AE$116,"0")))))))</f>
        <v>3</v>
      </c>
      <c r="T7" s="28" t="str">
        <f t="shared" ref="T7:T20" si="2">IF(G7&gt;=$AF$111,"5",IF(G7&gt;=$AF$112,"4",IF(G7&gt;$AF$113,"3",IF(G7=$AF$113,"2",IF(G7=$AF$114,"2",IF(G7=$AF$115,"2",IF(G7=$AF$116,"0")))))))</f>
        <v>3</v>
      </c>
      <c r="U7" s="28" t="str">
        <f t="shared" ref="U7:U20" si="3">IF(H7&gt;=$AE$111,"5",IF(H7&gt;=$AE$112,"4",IF(H7&gt;$AE$113,"3",IF(H7=$AE$113,"2",IF(H7=$AE$114,"2",IF(H7=$AE$115,"2",IF(H7=$AE$116,"0")))))))</f>
        <v>3</v>
      </c>
      <c r="V7" s="28" t="str">
        <f t="shared" ref="V7:V20" si="4">IF(I7&gt;=$AF$111,"5",IF(I7&gt;=$AF$112,"4",IF(I7&gt;$AF$113,"3",IF(I7=$AF$113,"2",IF(I7=$AF$114,"2",IF(I7=$AF$115,"2",IF(I7=$AF$116,"0")))))))</f>
        <v>0</v>
      </c>
      <c r="W7" s="28" t="str">
        <f t="shared" ref="W7:W20" si="5">IF(J7&gt;=$AE$111,"5",IF(J7&gt;=$AE$112,"4",IF(J7&gt;$AE$113,"3",IF(J7=$AE$113,"2",IF(J7=$AE$114,"2",IF(J7=$AE$115,"2",IF(J7=$AE$116,"0")))))))</f>
        <v>0</v>
      </c>
      <c r="X7" s="28" t="str">
        <f t="shared" ref="X7:X20" si="6">IF(K7&gt;=$AE$111,"5",IF(K7&gt;=$AE$112,"4",IF(K7&gt;$AE$113,"3",IF(K7=$AE$113,"2",IF(K7=$AE$114,"2",IF(K7=$AE$115,"2",IF(K7=$AE$116,"0")))))))</f>
        <v>0</v>
      </c>
      <c r="Y7" s="28" t="str">
        <f t="shared" ref="Y7:Y20" si="7">IF(L7&gt;=$AE$111,"5",IF(L7&gt;=$AE$112,"4",IF(L7&gt;$AE$113,"3",IF(L7=$AE$113,"2",IF(L7=$AE$114,"2",IF(L7=$AE$115,"2",IF(L7=$AE$116,"0")))))))</f>
        <v>0</v>
      </c>
      <c r="Z7" s="28" t="str">
        <f t="shared" ref="Z7:Z20" si="8">IF(M7&gt;=$AF$111,"5",IF(M7&gt;=$AF$112,"4",IF(M7&gt;$AF$113,"3",IF(M7=$AF$113,"2",IF(M7=$AF$114,"2",IF(M7=$AF$115,"2",IF(M7=$AF$116,"0")))))))</f>
        <v>0</v>
      </c>
      <c r="AA7" s="28" t="str">
        <f t="shared" ref="AA7:AA20" si="9">IF(N7&gt;=$AE$111,"5",IF(N7&gt;=$AE$112,"4",IF(N7&gt;$AE$113,"3",IF(N7=$AE$113,"2",IF(N7=$AE$114,"2",IF(N7=$AE$115,"2",IF(N7=$AE$116,"0")))))))</f>
        <v>0</v>
      </c>
      <c r="AB7" s="18">
        <f t="shared" ref="AB7:AB20" si="10">SUM(E7:N7)</f>
        <v>30</v>
      </c>
    </row>
    <row r="8" spans="1:42">
      <c r="A8" s="2">
        <v>3</v>
      </c>
      <c r="B8" s="70" t="s">
        <v>49</v>
      </c>
      <c r="C8" s="35">
        <f t="shared" ref="C8:C20" si="11">SUM(D8:N8)</f>
        <v>72</v>
      </c>
      <c r="D8" s="44">
        <v>18</v>
      </c>
      <c r="E8" s="41">
        <v>14</v>
      </c>
      <c r="F8" s="39">
        <v>18</v>
      </c>
      <c r="G8" s="39">
        <v>10</v>
      </c>
      <c r="H8" s="39"/>
      <c r="I8" s="30"/>
      <c r="J8" s="31">
        <v>12</v>
      </c>
      <c r="K8" s="31"/>
      <c r="L8" s="31"/>
      <c r="M8" s="31"/>
      <c r="N8" s="32"/>
      <c r="O8" s="3">
        <v>3</v>
      </c>
      <c r="P8" s="70" t="s">
        <v>64</v>
      </c>
      <c r="Q8" s="28" t="str">
        <f t="shared" si="0"/>
        <v>5</v>
      </c>
      <c r="R8" s="28" t="str">
        <f t="shared" ref="R8:R20" si="12">IF(E8&gt;=$AE$111,"5",IF(E8&gt;=$AE$112,"4",IF(E8&gt;$AE$113,"3",IF(E8=$AE$113,"2",IF(E8=$AE$114,"2",IF(E8=$AE$115,"2",IF(E8=$AE$116,"0")))))))</f>
        <v>4</v>
      </c>
      <c r="S8" s="28" t="str">
        <f t="shared" si="1"/>
        <v>4</v>
      </c>
      <c r="T8" s="28" t="str">
        <f t="shared" si="2"/>
        <v>3</v>
      </c>
      <c r="U8" s="28" t="str">
        <f t="shared" si="3"/>
        <v>0</v>
      </c>
      <c r="V8" s="28" t="str">
        <f t="shared" si="4"/>
        <v>0</v>
      </c>
      <c r="W8" s="28" t="str">
        <f t="shared" si="5"/>
        <v>3</v>
      </c>
      <c r="X8" s="28" t="str">
        <f t="shared" si="6"/>
        <v>0</v>
      </c>
      <c r="Y8" s="28" t="str">
        <f t="shared" si="7"/>
        <v>0</v>
      </c>
      <c r="Z8" s="28" t="str">
        <f t="shared" si="8"/>
        <v>0</v>
      </c>
      <c r="AA8" s="28" t="str">
        <f t="shared" si="9"/>
        <v>0</v>
      </c>
      <c r="AB8" s="18">
        <f t="shared" si="10"/>
        <v>54</v>
      </c>
    </row>
    <row r="9" spans="1:42">
      <c r="A9" s="2">
        <v>4</v>
      </c>
      <c r="B9" s="70" t="s">
        <v>50</v>
      </c>
      <c r="C9" s="35">
        <f t="shared" si="11"/>
        <v>66</v>
      </c>
      <c r="D9" s="45">
        <v>16</v>
      </c>
      <c r="E9" s="46">
        <v>11</v>
      </c>
      <c r="F9" s="47">
        <v>14</v>
      </c>
      <c r="G9" s="47">
        <v>13</v>
      </c>
      <c r="H9" s="47"/>
      <c r="I9" s="30">
        <v>12</v>
      </c>
      <c r="J9" s="31"/>
      <c r="K9" s="31"/>
      <c r="L9" s="31"/>
      <c r="M9" s="31"/>
      <c r="N9" s="32"/>
      <c r="O9" s="3">
        <v>4</v>
      </c>
      <c r="P9" s="70" t="s">
        <v>65</v>
      </c>
      <c r="Q9" s="28" t="str">
        <f t="shared" si="0"/>
        <v>4</v>
      </c>
      <c r="R9" s="28" t="str">
        <f t="shared" si="12"/>
        <v>3</v>
      </c>
      <c r="S9" s="28" t="str">
        <f t="shared" si="1"/>
        <v>4</v>
      </c>
      <c r="T9" s="28" t="str">
        <f t="shared" si="2"/>
        <v>4</v>
      </c>
      <c r="U9" s="28" t="str">
        <f t="shared" si="3"/>
        <v>0</v>
      </c>
      <c r="V9" s="28" t="str">
        <f t="shared" si="4"/>
        <v>4</v>
      </c>
      <c r="W9" s="28" t="str">
        <f t="shared" si="5"/>
        <v>0</v>
      </c>
      <c r="X9" s="28" t="str">
        <f t="shared" si="6"/>
        <v>0</v>
      </c>
      <c r="Y9" s="28" t="str">
        <f t="shared" si="7"/>
        <v>0</v>
      </c>
      <c r="Z9" s="28" t="str">
        <f t="shared" si="8"/>
        <v>0</v>
      </c>
      <c r="AA9" s="28" t="str">
        <f t="shared" si="9"/>
        <v>0</v>
      </c>
      <c r="AB9" s="18">
        <f t="shared" si="10"/>
        <v>50</v>
      </c>
    </row>
    <row r="10" spans="1:42">
      <c r="A10" s="2">
        <v>5</v>
      </c>
      <c r="B10" s="70" t="s">
        <v>51</v>
      </c>
      <c r="C10" s="35">
        <f t="shared" si="11"/>
        <v>60</v>
      </c>
      <c r="D10" s="44">
        <v>16</v>
      </c>
      <c r="E10" s="41">
        <v>17</v>
      </c>
      <c r="F10" s="39">
        <v>7</v>
      </c>
      <c r="G10" s="39">
        <v>4</v>
      </c>
      <c r="H10" s="39"/>
      <c r="I10" s="30"/>
      <c r="J10" s="31">
        <v>16</v>
      </c>
      <c r="K10" s="31"/>
      <c r="L10" s="31"/>
      <c r="M10" s="31"/>
      <c r="N10" s="32"/>
      <c r="O10" s="3">
        <v>5</v>
      </c>
      <c r="P10" s="70" t="s">
        <v>66</v>
      </c>
      <c r="Q10" s="28" t="str">
        <f t="shared" si="0"/>
        <v>4</v>
      </c>
      <c r="R10" s="28" t="str">
        <f t="shared" si="12"/>
        <v>4</v>
      </c>
      <c r="S10" s="28" t="str">
        <f t="shared" si="1"/>
        <v>3</v>
      </c>
      <c r="T10" s="28" t="str">
        <f t="shared" si="2"/>
        <v>3</v>
      </c>
      <c r="U10" s="28" t="str">
        <f t="shared" si="3"/>
        <v>0</v>
      </c>
      <c r="V10" s="28" t="str">
        <f t="shared" si="4"/>
        <v>0</v>
      </c>
      <c r="W10" s="28" t="str">
        <f t="shared" si="5"/>
        <v>4</v>
      </c>
      <c r="X10" s="28" t="str">
        <f t="shared" si="6"/>
        <v>0</v>
      </c>
      <c r="Y10" s="28" t="str">
        <f t="shared" si="7"/>
        <v>0</v>
      </c>
      <c r="Z10" s="28" t="str">
        <f t="shared" si="8"/>
        <v>0</v>
      </c>
      <c r="AA10" s="28" t="str">
        <f t="shared" si="9"/>
        <v>0</v>
      </c>
      <c r="AB10" s="18">
        <f t="shared" si="10"/>
        <v>44</v>
      </c>
    </row>
    <row r="11" spans="1:42">
      <c r="A11" s="2">
        <v>6</v>
      </c>
      <c r="B11" s="66" t="s">
        <v>52</v>
      </c>
      <c r="C11" s="35">
        <f t="shared" si="11"/>
        <v>64</v>
      </c>
      <c r="D11" s="44">
        <v>17</v>
      </c>
      <c r="E11" s="41">
        <v>15</v>
      </c>
      <c r="F11" s="39">
        <v>11</v>
      </c>
      <c r="G11" s="39">
        <v>7</v>
      </c>
      <c r="H11" s="39"/>
      <c r="I11" s="27">
        <v>14</v>
      </c>
      <c r="J11" s="31"/>
      <c r="K11" s="31"/>
      <c r="L11" s="31"/>
      <c r="M11" s="31"/>
      <c r="N11" s="32"/>
      <c r="O11" s="3">
        <v>6</v>
      </c>
      <c r="P11" s="66" t="s">
        <v>67</v>
      </c>
      <c r="Q11" s="28" t="str">
        <f t="shared" si="0"/>
        <v>4</v>
      </c>
      <c r="R11" s="28" t="str">
        <f t="shared" si="12"/>
        <v>4</v>
      </c>
      <c r="S11" s="28" t="str">
        <f t="shared" si="1"/>
        <v>3</v>
      </c>
      <c r="T11" s="28" t="str">
        <f t="shared" si="2"/>
        <v>3</v>
      </c>
      <c r="U11" s="28" t="str">
        <f t="shared" si="3"/>
        <v>0</v>
      </c>
      <c r="V11" s="28" t="str">
        <f t="shared" si="4"/>
        <v>4</v>
      </c>
      <c r="W11" s="28" t="str">
        <f t="shared" si="5"/>
        <v>0</v>
      </c>
      <c r="X11" s="28" t="str">
        <f t="shared" si="6"/>
        <v>0</v>
      </c>
      <c r="Y11" s="28" t="str">
        <f t="shared" si="7"/>
        <v>0</v>
      </c>
      <c r="Z11" s="28" t="str">
        <f t="shared" si="8"/>
        <v>0</v>
      </c>
      <c r="AA11" s="28" t="str">
        <f t="shared" si="9"/>
        <v>0</v>
      </c>
      <c r="AB11" s="18">
        <f t="shared" si="10"/>
        <v>47</v>
      </c>
    </row>
    <row r="12" spans="1:42">
      <c r="A12" s="2">
        <v>7</v>
      </c>
      <c r="B12" s="66" t="s">
        <v>53</v>
      </c>
      <c r="C12" s="35">
        <f t="shared" si="11"/>
        <v>44</v>
      </c>
      <c r="D12" s="44">
        <v>6</v>
      </c>
      <c r="E12" s="41">
        <v>7</v>
      </c>
      <c r="F12" s="39">
        <v>8</v>
      </c>
      <c r="G12" s="39">
        <v>9</v>
      </c>
      <c r="H12" s="39">
        <v>14</v>
      </c>
      <c r="I12" s="30"/>
      <c r="J12" s="31"/>
      <c r="K12" s="31"/>
      <c r="L12" s="31"/>
      <c r="M12" s="31"/>
      <c r="N12" s="32"/>
      <c r="O12" s="3">
        <v>7</v>
      </c>
      <c r="P12" s="66" t="s">
        <v>68</v>
      </c>
      <c r="Q12" s="28" t="str">
        <f t="shared" si="0"/>
        <v>3</v>
      </c>
      <c r="R12" s="28" t="str">
        <f t="shared" si="12"/>
        <v>3</v>
      </c>
      <c r="S12" s="28" t="str">
        <f t="shared" si="1"/>
        <v>3</v>
      </c>
      <c r="T12" s="28" t="str">
        <f t="shared" si="2"/>
        <v>3</v>
      </c>
      <c r="U12" s="28" t="str">
        <f t="shared" si="3"/>
        <v>4</v>
      </c>
      <c r="V12" s="28" t="str">
        <f t="shared" si="4"/>
        <v>0</v>
      </c>
      <c r="W12" s="28" t="str">
        <f t="shared" si="5"/>
        <v>0</v>
      </c>
      <c r="X12" s="28" t="str">
        <f t="shared" si="6"/>
        <v>0</v>
      </c>
      <c r="Y12" s="28" t="str">
        <f t="shared" si="7"/>
        <v>0</v>
      </c>
      <c r="Z12" s="28" t="str">
        <f t="shared" si="8"/>
        <v>0</v>
      </c>
      <c r="AA12" s="28" t="str">
        <f t="shared" si="9"/>
        <v>0</v>
      </c>
      <c r="AB12" s="18">
        <f t="shared" si="10"/>
        <v>38</v>
      </c>
    </row>
    <row r="13" spans="1:42">
      <c r="A13" s="2">
        <v>8</v>
      </c>
      <c r="B13" s="70" t="s">
        <v>54</v>
      </c>
      <c r="C13" s="35">
        <f t="shared" si="11"/>
        <v>83</v>
      </c>
      <c r="D13" s="44">
        <v>20</v>
      </c>
      <c r="E13" s="41">
        <v>15</v>
      </c>
      <c r="F13" s="39">
        <v>14</v>
      </c>
      <c r="G13" s="39">
        <v>12</v>
      </c>
      <c r="H13" s="39">
        <v>22</v>
      </c>
      <c r="I13" s="30"/>
      <c r="J13" s="31"/>
      <c r="K13" s="31"/>
      <c r="L13" s="31"/>
      <c r="M13" s="31"/>
      <c r="N13" s="32"/>
      <c r="O13" s="3">
        <v>8</v>
      </c>
      <c r="P13" s="70" t="s">
        <v>69</v>
      </c>
      <c r="Q13" s="28" t="str">
        <f t="shared" si="0"/>
        <v>5</v>
      </c>
      <c r="R13" s="28" t="str">
        <f t="shared" si="12"/>
        <v>4</v>
      </c>
      <c r="S13" s="28" t="str">
        <f t="shared" si="1"/>
        <v>4</v>
      </c>
      <c r="T13" s="28" t="str">
        <f t="shared" si="2"/>
        <v>4</v>
      </c>
      <c r="U13" s="28" t="str">
        <f t="shared" si="3"/>
        <v>5</v>
      </c>
      <c r="V13" s="28" t="str">
        <f t="shared" si="4"/>
        <v>0</v>
      </c>
      <c r="W13" s="28" t="str">
        <f t="shared" si="5"/>
        <v>0</v>
      </c>
      <c r="X13" s="28" t="str">
        <f t="shared" si="6"/>
        <v>0</v>
      </c>
      <c r="Y13" s="28" t="str">
        <f t="shared" si="7"/>
        <v>0</v>
      </c>
      <c r="Z13" s="28" t="str">
        <f t="shared" si="8"/>
        <v>0</v>
      </c>
      <c r="AA13" s="28" t="str">
        <f t="shared" si="9"/>
        <v>0</v>
      </c>
      <c r="AB13" s="18">
        <f t="shared" si="10"/>
        <v>63</v>
      </c>
    </row>
    <row r="14" spans="1:42">
      <c r="A14" s="2">
        <v>9</v>
      </c>
      <c r="B14" s="70" t="s">
        <v>55</v>
      </c>
      <c r="C14" s="35">
        <f t="shared" si="11"/>
        <v>59</v>
      </c>
      <c r="D14" s="45">
        <v>11</v>
      </c>
      <c r="E14" s="46">
        <v>11</v>
      </c>
      <c r="F14" s="47">
        <v>16</v>
      </c>
      <c r="G14" s="47">
        <v>8</v>
      </c>
      <c r="H14" s="48">
        <v>13</v>
      </c>
      <c r="I14" s="27"/>
      <c r="J14" s="31"/>
      <c r="K14" s="31"/>
      <c r="L14" s="31"/>
      <c r="M14" s="31"/>
      <c r="N14" s="32"/>
      <c r="O14" s="3">
        <v>9</v>
      </c>
      <c r="P14" s="70" t="s">
        <v>70</v>
      </c>
      <c r="Q14" s="28" t="str">
        <f t="shared" si="0"/>
        <v>3</v>
      </c>
      <c r="R14" s="28" t="str">
        <f t="shared" si="12"/>
        <v>3</v>
      </c>
      <c r="S14" s="28" t="str">
        <f t="shared" si="1"/>
        <v>4</v>
      </c>
      <c r="T14" s="28" t="str">
        <f t="shared" si="2"/>
        <v>3</v>
      </c>
      <c r="U14" s="28" t="str">
        <f t="shared" si="3"/>
        <v>3</v>
      </c>
      <c r="V14" s="28" t="str">
        <f t="shared" si="4"/>
        <v>0</v>
      </c>
      <c r="W14" s="28" t="str">
        <f t="shared" si="5"/>
        <v>0</v>
      </c>
      <c r="X14" s="28" t="str">
        <f t="shared" si="6"/>
        <v>0</v>
      </c>
      <c r="Y14" s="28" t="str">
        <f t="shared" si="7"/>
        <v>0</v>
      </c>
      <c r="Z14" s="28" t="str">
        <f t="shared" si="8"/>
        <v>0</v>
      </c>
      <c r="AA14" s="28" t="str">
        <f t="shared" si="9"/>
        <v>0</v>
      </c>
      <c r="AB14" s="18">
        <f t="shared" si="10"/>
        <v>48</v>
      </c>
    </row>
    <row r="15" spans="1:42">
      <c r="A15" s="2">
        <v>10</v>
      </c>
      <c r="B15" s="66" t="s">
        <v>56</v>
      </c>
      <c r="C15" s="49">
        <f t="shared" si="11"/>
        <v>69</v>
      </c>
      <c r="D15" s="44">
        <v>15</v>
      </c>
      <c r="E15" s="41">
        <v>16</v>
      </c>
      <c r="F15" s="47">
        <v>10</v>
      </c>
      <c r="G15" s="41">
        <v>11</v>
      </c>
      <c r="H15" s="39">
        <v>17</v>
      </c>
      <c r="I15" s="30"/>
      <c r="J15" s="31"/>
      <c r="K15" s="31"/>
      <c r="L15" s="31"/>
      <c r="M15" s="31"/>
      <c r="N15" s="32"/>
      <c r="O15" s="3">
        <v>10</v>
      </c>
      <c r="P15" s="66" t="s">
        <v>71</v>
      </c>
      <c r="Q15" s="28" t="str">
        <f t="shared" si="0"/>
        <v>4</v>
      </c>
      <c r="R15" s="28" t="str">
        <f t="shared" si="12"/>
        <v>4</v>
      </c>
      <c r="S15" s="28" t="str">
        <f t="shared" si="1"/>
        <v>3</v>
      </c>
      <c r="T15" s="28" t="str">
        <f t="shared" si="2"/>
        <v>3</v>
      </c>
      <c r="U15" s="28" t="str">
        <f t="shared" si="3"/>
        <v>4</v>
      </c>
      <c r="V15" s="28" t="str">
        <f t="shared" si="4"/>
        <v>0</v>
      </c>
      <c r="W15" s="28" t="str">
        <f t="shared" si="5"/>
        <v>0</v>
      </c>
      <c r="X15" s="28" t="str">
        <f t="shared" si="6"/>
        <v>0</v>
      </c>
      <c r="Y15" s="28" t="str">
        <f t="shared" si="7"/>
        <v>0</v>
      </c>
      <c r="Z15" s="28" t="str">
        <f t="shared" si="8"/>
        <v>0</v>
      </c>
      <c r="AA15" s="28" t="str">
        <f t="shared" si="9"/>
        <v>0</v>
      </c>
      <c r="AB15" s="18">
        <f t="shared" si="10"/>
        <v>54</v>
      </c>
    </row>
    <row r="16" spans="1:42">
      <c r="A16" s="2">
        <v>11</v>
      </c>
      <c r="B16" s="70" t="s">
        <v>57</v>
      </c>
      <c r="C16" s="49">
        <f t="shared" si="11"/>
        <v>72</v>
      </c>
      <c r="D16" s="41">
        <v>15</v>
      </c>
      <c r="E16" s="46">
        <v>19</v>
      </c>
      <c r="F16" s="47">
        <v>14</v>
      </c>
      <c r="G16" s="46">
        <v>11</v>
      </c>
      <c r="H16" s="41"/>
      <c r="I16" s="30">
        <v>13</v>
      </c>
      <c r="J16" s="31"/>
      <c r="K16" s="31"/>
      <c r="L16" s="31"/>
      <c r="M16" s="31"/>
      <c r="N16" s="32"/>
      <c r="O16" s="3">
        <v>11</v>
      </c>
      <c r="P16" s="70" t="s">
        <v>72</v>
      </c>
      <c r="Q16" s="28" t="str">
        <f t="shared" si="0"/>
        <v>4</v>
      </c>
      <c r="R16" s="28" t="str">
        <f t="shared" si="12"/>
        <v>4</v>
      </c>
      <c r="S16" s="28" t="str">
        <f t="shared" si="1"/>
        <v>4</v>
      </c>
      <c r="T16" s="28" t="str">
        <f t="shared" si="2"/>
        <v>3</v>
      </c>
      <c r="U16" s="28" t="str">
        <f t="shared" si="3"/>
        <v>0</v>
      </c>
      <c r="V16" s="28" t="str">
        <f t="shared" si="4"/>
        <v>4</v>
      </c>
      <c r="W16" s="28" t="str">
        <f t="shared" si="5"/>
        <v>0</v>
      </c>
      <c r="X16" s="28" t="str">
        <f t="shared" si="6"/>
        <v>0</v>
      </c>
      <c r="Y16" s="28" t="str">
        <f t="shared" si="7"/>
        <v>0</v>
      </c>
      <c r="Z16" s="28" t="str">
        <f t="shared" si="8"/>
        <v>0</v>
      </c>
      <c r="AA16" s="28" t="str">
        <f t="shared" si="9"/>
        <v>0</v>
      </c>
      <c r="AB16" s="18">
        <f t="shared" si="10"/>
        <v>57</v>
      </c>
    </row>
    <row r="17" spans="1:28">
      <c r="A17" s="2">
        <v>12</v>
      </c>
      <c r="B17" s="70" t="s">
        <v>58</v>
      </c>
      <c r="C17" s="49">
        <f t="shared" si="11"/>
        <v>82</v>
      </c>
      <c r="D17" s="41">
        <v>16</v>
      </c>
      <c r="E17" s="41">
        <v>17</v>
      </c>
      <c r="F17" s="39">
        <v>17</v>
      </c>
      <c r="G17" s="41">
        <v>14</v>
      </c>
      <c r="H17" s="41">
        <v>18</v>
      </c>
      <c r="I17" s="27"/>
      <c r="J17" s="31"/>
      <c r="K17" s="31"/>
      <c r="L17" s="31"/>
      <c r="M17" s="31"/>
      <c r="N17" s="32"/>
      <c r="O17" s="3">
        <v>12</v>
      </c>
      <c r="P17" s="70" t="s">
        <v>73</v>
      </c>
      <c r="Q17" s="28" t="str">
        <f t="shared" si="0"/>
        <v>4</v>
      </c>
      <c r="R17" s="28" t="str">
        <f t="shared" si="12"/>
        <v>4</v>
      </c>
      <c r="S17" s="28" t="str">
        <f t="shared" si="1"/>
        <v>4</v>
      </c>
      <c r="T17" s="28" t="str">
        <f t="shared" si="2"/>
        <v>4</v>
      </c>
      <c r="U17" s="28" t="str">
        <f t="shared" si="3"/>
        <v>4</v>
      </c>
      <c r="V17" s="28" t="str">
        <f t="shared" si="4"/>
        <v>0</v>
      </c>
      <c r="W17" s="28" t="str">
        <f t="shared" si="5"/>
        <v>0</v>
      </c>
      <c r="X17" s="28" t="str">
        <f t="shared" si="6"/>
        <v>0</v>
      </c>
      <c r="Y17" s="28" t="str">
        <f t="shared" si="7"/>
        <v>0</v>
      </c>
      <c r="Z17" s="28" t="str">
        <f t="shared" si="8"/>
        <v>0</v>
      </c>
      <c r="AA17" s="28" t="str">
        <f t="shared" si="9"/>
        <v>0</v>
      </c>
      <c r="AB17" s="18">
        <f t="shared" si="10"/>
        <v>66</v>
      </c>
    </row>
    <row r="18" spans="1:28">
      <c r="A18" s="2">
        <v>13</v>
      </c>
      <c r="B18" s="66" t="s">
        <v>59</v>
      </c>
      <c r="C18" s="49">
        <f t="shared" si="11"/>
        <v>36</v>
      </c>
      <c r="D18" s="41">
        <v>8</v>
      </c>
      <c r="E18" s="41">
        <v>7</v>
      </c>
      <c r="F18" s="39">
        <v>5</v>
      </c>
      <c r="G18" s="41">
        <v>7</v>
      </c>
      <c r="H18" s="41"/>
      <c r="I18" s="30">
        <v>9</v>
      </c>
      <c r="J18" s="31"/>
      <c r="K18" s="31"/>
      <c r="L18" s="31"/>
      <c r="M18" s="31"/>
      <c r="N18" s="32"/>
      <c r="O18" s="3">
        <v>13</v>
      </c>
      <c r="P18" s="66" t="s">
        <v>74</v>
      </c>
      <c r="Q18" s="28" t="str">
        <f t="shared" si="0"/>
        <v>3</v>
      </c>
      <c r="R18" s="28" t="str">
        <f t="shared" si="12"/>
        <v>3</v>
      </c>
      <c r="S18" s="28" t="str">
        <f t="shared" si="1"/>
        <v>3</v>
      </c>
      <c r="T18" s="28" t="str">
        <f t="shared" si="2"/>
        <v>3</v>
      </c>
      <c r="U18" s="28" t="str">
        <f t="shared" si="3"/>
        <v>0</v>
      </c>
      <c r="V18" s="28" t="str">
        <f t="shared" si="4"/>
        <v>3</v>
      </c>
      <c r="W18" s="28" t="str">
        <f t="shared" si="5"/>
        <v>0</v>
      </c>
      <c r="X18" s="28" t="str">
        <f t="shared" si="6"/>
        <v>0</v>
      </c>
      <c r="Y18" s="28" t="str">
        <f t="shared" si="7"/>
        <v>0</v>
      </c>
      <c r="Z18" s="28" t="str">
        <f t="shared" si="8"/>
        <v>0</v>
      </c>
      <c r="AA18" s="28" t="str">
        <f t="shared" si="9"/>
        <v>0</v>
      </c>
      <c r="AB18" s="18">
        <f t="shared" si="10"/>
        <v>28</v>
      </c>
    </row>
    <row r="19" spans="1:28">
      <c r="A19" s="10">
        <v>14</v>
      </c>
      <c r="B19" s="70" t="s">
        <v>60</v>
      </c>
      <c r="C19" s="49">
        <f t="shared" si="11"/>
        <v>68</v>
      </c>
      <c r="D19" s="41">
        <v>18</v>
      </c>
      <c r="E19" s="41">
        <v>20</v>
      </c>
      <c r="F19" s="39">
        <v>9</v>
      </c>
      <c r="G19" s="41">
        <v>10</v>
      </c>
      <c r="H19" s="41"/>
      <c r="I19" s="30">
        <v>11</v>
      </c>
      <c r="J19" s="31"/>
      <c r="K19" s="33"/>
      <c r="L19" s="33"/>
      <c r="M19" s="33"/>
      <c r="N19" s="34"/>
      <c r="O19" s="9">
        <v>14</v>
      </c>
      <c r="P19" s="70" t="s">
        <v>75</v>
      </c>
      <c r="Q19" s="28" t="str">
        <f t="shared" si="0"/>
        <v>5</v>
      </c>
      <c r="R19" s="28" t="str">
        <f t="shared" si="12"/>
        <v>4</v>
      </c>
      <c r="S19" s="28" t="str">
        <f t="shared" si="1"/>
        <v>3</v>
      </c>
      <c r="T19" s="28" t="str">
        <f t="shared" si="2"/>
        <v>3</v>
      </c>
      <c r="U19" s="28" t="str">
        <f t="shared" si="3"/>
        <v>0</v>
      </c>
      <c r="V19" s="28" t="str">
        <f t="shared" si="4"/>
        <v>3</v>
      </c>
      <c r="W19" s="28" t="str">
        <f t="shared" si="5"/>
        <v>0</v>
      </c>
      <c r="X19" s="28" t="str">
        <f t="shared" si="6"/>
        <v>0</v>
      </c>
      <c r="Y19" s="28" t="str">
        <f t="shared" si="7"/>
        <v>0</v>
      </c>
      <c r="Z19" s="28" t="str">
        <f t="shared" si="8"/>
        <v>0</v>
      </c>
      <c r="AA19" s="28" t="str">
        <f t="shared" si="9"/>
        <v>0</v>
      </c>
      <c r="AB19" s="18">
        <f t="shared" si="10"/>
        <v>50</v>
      </c>
    </row>
    <row r="20" spans="1:28">
      <c r="A20" s="10">
        <v>15</v>
      </c>
      <c r="B20" s="70" t="s">
        <v>61</v>
      </c>
      <c r="C20" s="50">
        <f t="shared" si="11"/>
        <v>94</v>
      </c>
      <c r="D20" s="37">
        <v>22</v>
      </c>
      <c r="E20" s="37">
        <v>19</v>
      </c>
      <c r="F20" s="43">
        <v>19</v>
      </c>
      <c r="G20" s="37">
        <v>16</v>
      </c>
      <c r="H20" s="37">
        <v>18</v>
      </c>
      <c r="I20" s="51"/>
      <c r="J20" s="60"/>
      <c r="K20" s="33"/>
      <c r="L20" s="33"/>
      <c r="M20" s="33"/>
      <c r="N20" s="34"/>
      <c r="O20" s="9">
        <v>15</v>
      </c>
      <c r="P20" s="70" t="s">
        <v>76</v>
      </c>
      <c r="Q20" s="28" t="str">
        <f t="shared" si="0"/>
        <v>5</v>
      </c>
      <c r="R20" s="28" t="str">
        <f t="shared" si="12"/>
        <v>4</v>
      </c>
      <c r="S20" s="28" t="str">
        <f t="shared" si="1"/>
        <v>4</v>
      </c>
      <c r="T20" s="28" t="str">
        <f t="shared" si="2"/>
        <v>4</v>
      </c>
      <c r="U20" s="28" t="str">
        <f t="shared" si="3"/>
        <v>4</v>
      </c>
      <c r="V20" s="28" t="str">
        <f t="shared" si="4"/>
        <v>0</v>
      </c>
      <c r="W20" s="28" t="str">
        <f t="shared" si="5"/>
        <v>0</v>
      </c>
      <c r="X20" s="28" t="str">
        <f t="shared" si="6"/>
        <v>0</v>
      </c>
      <c r="Y20" s="28" t="str">
        <f t="shared" si="7"/>
        <v>0</v>
      </c>
      <c r="Z20" s="28" t="str">
        <f t="shared" si="8"/>
        <v>0</v>
      </c>
      <c r="AA20" s="28" t="str">
        <f t="shared" si="9"/>
        <v>0</v>
      </c>
      <c r="AB20" s="18">
        <f t="shared" si="10"/>
        <v>72</v>
      </c>
    </row>
    <row r="21" spans="1:28" ht="69" customHeight="1">
      <c r="A21" s="138" t="s">
        <v>17</v>
      </c>
      <c r="B21" s="139"/>
      <c r="C21" s="140"/>
      <c r="D21" s="16" t="s">
        <v>116</v>
      </c>
      <c r="E21" s="16" t="s">
        <v>117</v>
      </c>
      <c r="F21" s="16" t="s">
        <v>29</v>
      </c>
      <c r="G21" s="16" t="s">
        <v>118</v>
      </c>
      <c r="H21" s="16" t="s">
        <v>30</v>
      </c>
      <c r="I21" s="16" t="s">
        <v>31</v>
      </c>
      <c r="J21" s="16" t="s">
        <v>32</v>
      </c>
      <c r="K21" s="16" t="s">
        <v>33</v>
      </c>
      <c r="L21" s="16" t="s">
        <v>29</v>
      </c>
      <c r="M21" s="16" t="s">
        <v>34</v>
      </c>
      <c r="N21" s="16" t="s">
        <v>117</v>
      </c>
      <c r="O21" s="161" t="s">
        <v>17</v>
      </c>
      <c r="P21" s="162"/>
      <c r="Q21" s="16" t="s">
        <v>116</v>
      </c>
      <c r="R21" s="16" t="s">
        <v>117</v>
      </c>
      <c r="S21" s="16" t="s">
        <v>29</v>
      </c>
      <c r="T21" s="16" t="s">
        <v>118</v>
      </c>
      <c r="U21" s="16" t="s">
        <v>30</v>
      </c>
      <c r="V21" s="16" t="s">
        <v>31</v>
      </c>
      <c r="W21" s="16" t="s">
        <v>32</v>
      </c>
      <c r="X21" s="16" t="s">
        <v>33</v>
      </c>
      <c r="Y21" s="16" t="s">
        <v>29</v>
      </c>
      <c r="Z21" s="16" t="s">
        <v>34</v>
      </c>
      <c r="AA21" s="16" t="s">
        <v>117</v>
      </c>
      <c r="AB21" s="141"/>
    </row>
    <row r="22" spans="1:28" ht="16.5" customHeight="1">
      <c r="A22" s="154" t="s">
        <v>26</v>
      </c>
      <c r="B22" s="163" t="s">
        <v>40</v>
      </c>
      <c r="C22" s="165">
        <f>SUM(C6:C20)</f>
        <v>950</v>
      </c>
      <c r="D22" s="115">
        <f>SUM(D6:D20)</f>
        <v>214</v>
      </c>
      <c r="E22" s="115">
        <f t="shared" ref="E22:N22" si="13">SUM(E6:E20)</f>
        <v>205</v>
      </c>
      <c r="F22" s="115">
        <f t="shared" si="13"/>
        <v>178</v>
      </c>
      <c r="G22" s="115">
        <f t="shared" si="13"/>
        <v>142</v>
      </c>
      <c r="H22" s="115">
        <f t="shared" si="13"/>
        <v>115</v>
      </c>
      <c r="I22" s="115">
        <f t="shared" si="13"/>
        <v>68</v>
      </c>
      <c r="J22" s="115">
        <f t="shared" si="13"/>
        <v>28</v>
      </c>
      <c r="K22" s="115">
        <f t="shared" si="13"/>
        <v>0</v>
      </c>
      <c r="L22" s="115">
        <f t="shared" si="13"/>
        <v>0</v>
      </c>
      <c r="M22" s="115">
        <f t="shared" si="13"/>
        <v>0</v>
      </c>
      <c r="N22" s="115">
        <f t="shared" si="13"/>
        <v>0</v>
      </c>
      <c r="O22" s="154" t="s">
        <v>26</v>
      </c>
      <c r="P22" s="15" t="s">
        <v>18</v>
      </c>
      <c r="Q22" s="14">
        <f>COUNTIF(Q6:Q20,5)</f>
        <v>4</v>
      </c>
      <c r="R22" s="14">
        <f>COUNTIF(R6:R20,5)</f>
        <v>0</v>
      </c>
      <c r="S22" s="14">
        <f t="shared" ref="S22:AA22" si="14">COUNTIF(S6:S20,5)</f>
        <v>0</v>
      </c>
      <c r="T22" s="14">
        <f t="shared" si="14"/>
        <v>0</v>
      </c>
      <c r="U22" s="14">
        <f t="shared" si="14"/>
        <v>1</v>
      </c>
      <c r="V22" s="14">
        <f t="shared" si="14"/>
        <v>0</v>
      </c>
      <c r="W22" s="14">
        <f t="shared" si="14"/>
        <v>0</v>
      </c>
      <c r="X22" s="14">
        <f t="shared" si="14"/>
        <v>0</v>
      </c>
      <c r="Y22" s="14">
        <f t="shared" si="14"/>
        <v>0</v>
      </c>
      <c r="Z22" s="14">
        <f t="shared" si="14"/>
        <v>0</v>
      </c>
      <c r="AA22" s="14">
        <f t="shared" si="14"/>
        <v>0</v>
      </c>
      <c r="AB22" s="142"/>
    </row>
    <row r="23" spans="1:28" ht="16.5" customHeight="1">
      <c r="A23" s="155"/>
      <c r="B23" s="164"/>
      <c r="C23" s="16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55"/>
      <c r="P23" s="11" t="s">
        <v>19</v>
      </c>
      <c r="Q23" s="14">
        <f>COUNTIF(Q6:Q20,4)</f>
        <v>7</v>
      </c>
      <c r="R23" s="14">
        <f t="shared" ref="R23:AA23" si="15">COUNTIF(R6:R20,4)</f>
        <v>9</v>
      </c>
      <c r="S23" s="14">
        <f t="shared" si="15"/>
        <v>7</v>
      </c>
      <c r="T23" s="14">
        <f t="shared" si="15"/>
        <v>4</v>
      </c>
      <c r="U23" s="14">
        <f t="shared" si="15"/>
        <v>4</v>
      </c>
      <c r="V23" s="14">
        <f t="shared" si="15"/>
        <v>3</v>
      </c>
      <c r="W23" s="14">
        <f t="shared" si="15"/>
        <v>1</v>
      </c>
      <c r="X23" s="14">
        <f t="shared" si="15"/>
        <v>0</v>
      </c>
      <c r="Y23" s="14">
        <f t="shared" si="15"/>
        <v>0</v>
      </c>
      <c r="Z23" s="14">
        <f t="shared" si="15"/>
        <v>0</v>
      </c>
      <c r="AA23" s="14">
        <f t="shared" si="15"/>
        <v>0</v>
      </c>
      <c r="AB23" s="142"/>
    </row>
    <row r="24" spans="1:28" ht="12" customHeight="1">
      <c r="A24" s="155"/>
      <c r="B24" s="164"/>
      <c r="C24" s="16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55"/>
      <c r="P24" s="11" t="s">
        <v>20</v>
      </c>
      <c r="Q24" s="14">
        <f>COUNTIF(Q6:Q20,3)</f>
        <v>4</v>
      </c>
      <c r="R24" s="14">
        <f>COUNTIF(R6:R20,3)</f>
        <v>6</v>
      </c>
      <c r="S24" s="14">
        <f t="shared" ref="S24:AA24" si="16">COUNTIF(S6:S20,3)</f>
        <v>8</v>
      </c>
      <c r="T24" s="14">
        <f t="shared" si="16"/>
        <v>11</v>
      </c>
      <c r="U24" s="14">
        <f t="shared" si="16"/>
        <v>2</v>
      </c>
      <c r="V24" s="14">
        <f t="shared" si="16"/>
        <v>3</v>
      </c>
      <c r="W24" s="14">
        <f t="shared" si="16"/>
        <v>1</v>
      </c>
      <c r="X24" s="14">
        <f t="shared" si="16"/>
        <v>0</v>
      </c>
      <c r="Y24" s="14">
        <f t="shared" si="16"/>
        <v>0</v>
      </c>
      <c r="Z24" s="14">
        <f t="shared" si="16"/>
        <v>0</v>
      </c>
      <c r="AA24" s="14">
        <f t="shared" si="16"/>
        <v>0</v>
      </c>
      <c r="AB24" s="142"/>
    </row>
    <row r="25" spans="1:28" ht="18" customHeight="1">
      <c r="A25" s="155"/>
      <c r="B25" s="164"/>
      <c r="C25" s="166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55"/>
      <c r="P25" s="11" t="s">
        <v>21</v>
      </c>
      <c r="Q25" s="14">
        <f>COUNTIF(Q6:Q20,2)</f>
        <v>0</v>
      </c>
      <c r="R25" s="14">
        <f t="shared" ref="R25:AA25" si="17">COUNTIF(R6:R20,2)</f>
        <v>0</v>
      </c>
      <c r="S25" s="14">
        <f t="shared" si="17"/>
        <v>0</v>
      </c>
      <c r="T25" s="14">
        <f t="shared" si="17"/>
        <v>0</v>
      </c>
      <c r="U25" s="14">
        <f t="shared" si="17"/>
        <v>0</v>
      </c>
      <c r="V25" s="14">
        <f t="shared" si="17"/>
        <v>0</v>
      </c>
      <c r="W25" s="14">
        <f t="shared" si="17"/>
        <v>0</v>
      </c>
      <c r="X25" s="14">
        <f t="shared" si="17"/>
        <v>0</v>
      </c>
      <c r="Y25" s="14">
        <f t="shared" si="17"/>
        <v>0</v>
      </c>
      <c r="Z25" s="14">
        <f t="shared" si="17"/>
        <v>0</v>
      </c>
      <c r="AA25" s="14">
        <f t="shared" si="17"/>
        <v>0</v>
      </c>
      <c r="AB25" s="142"/>
    </row>
    <row r="26" spans="1:28">
      <c r="A26" s="155"/>
      <c r="B26" s="164"/>
      <c r="C26" s="166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55"/>
      <c r="P26" s="150" t="s">
        <v>38</v>
      </c>
      <c r="Q26" s="152">
        <f>SUM(Q22:Q25)</f>
        <v>15</v>
      </c>
      <c r="R26" s="147">
        <f>SUM(R22:R25)</f>
        <v>15</v>
      </c>
      <c r="S26" s="149">
        <f t="shared" ref="S26:AA26" si="18">SUM(S22:S25)</f>
        <v>15</v>
      </c>
      <c r="T26" s="149">
        <f t="shared" si="18"/>
        <v>15</v>
      </c>
      <c r="U26" s="171">
        <f t="shared" si="18"/>
        <v>7</v>
      </c>
      <c r="V26" s="147">
        <f t="shared" si="18"/>
        <v>6</v>
      </c>
      <c r="W26" s="147">
        <f t="shared" si="18"/>
        <v>2</v>
      </c>
      <c r="X26" s="147">
        <f t="shared" si="18"/>
        <v>0</v>
      </c>
      <c r="Y26" s="147">
        <f t="shared" si="18"/>
        <v>0</v>
      </c>
      <c r="Z26" s="147">
        <f t="shared" si="18"/>
        <v>0</v>
      </c>
      <c r="AA26" s="149">
        <f t="shared" si="18"/>
        <v>0</v>
      </c>
      <c r="AB26" s="142"/>
    </row>
    <row r="27" spans="1:28">
      <c r="A27" s="155"/>
      <c r="B27" s="167" t="s">
        <v>39</v>
      </c>
      <c r="C27" s="169">
        <f>C22/Q26</f>
        <v>63.333333333333336</v>
      </c>
      <c r="D27" s="134">
        <f>D22/Q26</f>
        <v>14.266666666666667</v>
      </c>
      <c r="E27" s="134">
        <f>E22/R26</f>
        <v>13.666666666666666</v>
      </c>
      <c r="F27" s="134">
        <f t="shared" ref="F27:N27" si="19">F22/S26</f>
        <v>11.866666666666667</v>
      </c>
      <c r="G27" s="134">
        <f t="shared" si="19"/>
        <v>9.4666666666666668</v>
      </c>
      <c r="H27" s="134">
        <f t="shared" si="19"/>
        <v>16.428571428571427</v>
      </c>
      <c r="I27" s="134">
        <f t="shared" si="19"/>
        <v>11.333333333333334</v>
      </c>
      <c r="J27" s="134">
        <f t="shared" si="19"/>
        <v>14</v>
      </c>
      <c r="K27" s="134" t="e">
        <f t="shared" si="19"/>
        <v>#DIV/0!</v>
      </c>
      <c r="L27" s="134" t="e">
        <f t="shared" si="19"/>
        <v>#DIV/0!</v>
      </c>
      <c r="M27" s="134" t="e">
        <f t="shared" si="19"/>
        <v>#DIV/0!</v>
      </c>
      <c r="N27" s="134" t="e">
        <f t="shared" si="19"/>
        <v>#DIV/0!</v>
      </c>
      <c r="O27" s="155"/>
      <c r="P27" s="151"/>
      <c r="Q27" s="153"/>
      <c r="R27" s="148"/>
      <c r="S27" s="115"/>
      <c r="T27" s="115"/>
      <c r="U27" s="172"/>
      <c r="V27" s="148"/>
      <c r="W27" s="148"/>
      <c r="X27" s="148"/>
      <c r="Y27" s="148"/>
      <c r="Z27" s="148"/>
      <c r="AA27" s="115"/>
      <c r="AB27" s="142"/>
    </row>
    <row r="28" spans="1:28">
      <c r="A28" s="155"/>
      <c r="B28" s="167"/>
      <c r="C28" s="169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55"/>
      <c r="P28" s="12" t="s">
        <v>22</v>
      </c>
      <c r="Q28" s="54">
        <f>(Q22+Q23+Q24)/Q26</f>
        <v>1</v>
      </c>
      <c r="R28" s="54">
        <f t="shared" ref="R28:AA28" si="20">(R22+R23+R24)/R26</f>
        <v>1</v>
      </c>
      <c r="S28" s="54">
        <f t="shared" si="20"/>
        <v>1</v>
      </c>
      <c r="T28" s="54">
        <f t="shared" si="20"/>
        <v>1</v>
      </c>
      <c r="U28" s="54">
        <f t="shared" si="20"/>
        <v>1</v>
      </c>
      <c r="V28" s="54">
        <f t="shared" si="20"/>
        <v>1</v>
      </c>
      <c r="W28" s="54">
        <f t="shared" si="20"/>
        <v>1</v>
      </c>
      <c r="X28" s="54" t="e">
        <f t="shared" si="20"/>
        <v>#DIV/0!</v>
      </c>
      <c r="Y28" s="54" t="e">
        <f t="shared" si="20"/>
        <v>#DIV/0!</v>
      </c>
      <c r="Z28" s="54" t="e">
        <f t="shared" si="20"/>
        <v>#DIV/0!</v>
      </c>
      <c r="AA28" s="54" t="e">
        <f t="shared" si="20"/>
        <v>#DIV/0!</v>
      </c>
      <c r="AB28" s="142"/>
    </row>
    <row r="29" spans="1:28" ht="15" customHeight="1">
      <c r="A29" s="155"/>
      <c r="B29" s="167"/>
      <c r="C29" s="169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55"/>
      <c r="P29" s="11" t="s">
        <v>23</v>
      </c>
      <c r="Q29" s="53">
        <f t="shared" ref="Q29:V29" si="21">(Q22+Q23)/Q26</f>
        <v>0.73333333333333328</v>
      </c>
      <c r="R29" s="53">
        <f t="shared" si="21"/>
        <v>0.6</v>
      </c>
      <c r="S29" s="53">
        <f t="shared" si="21"/>
        <v>0.46666666666666667</v>
      </c>
      <c r="T29" s="53">
        <f t="shared" si="21"/>
        <v>0.26666666666666666</v>
      </c>
      <c r="U29" s="53">
        <f t="shared" si="21"/>
        <v>0.7142857142857143</v>
      </c>
      <c r="V29" s="53">
        <f t="shared" si="21"/>
        <v>0.5</v>
      </c>
      <c r="W29" s="53">
        <f t="shared" ref="W29:AA29" si="22">(W22+W23)/W26</f>
        <v>0.5</v>
      </c>
      <c r="X29" s="53" t="e">
        <f t="shared" si="22"/>
        <v>#DIV/0!</v>
      </c>
      <c r="Y29" s="53" t="e">
        <f t="shared" si="22"/>
        <v>#DIV/0!</v>
      </c>
      <c r="Z29" s="53" t="e">
        <f t="shared" si="22"/>
        <v>#DIV/0!</v>
      </c>
      <c r="AA29" s="53" t="e">
        <f t="shared" si="22"/>
        <v>#DIV/0!</v>
      </c>
      <c r="AB29" s="142"/>
    </row>
    <row r="30" spans="1:28" ht="28.5" customHeight="1">
      <c r="A30" s="155"/>
      <c r="B30" s="167"/>
      <c r="C30" s="169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55"/>
      <c r="P30" s="55" t="s">
        <v>24</v>
      </c>
      <c r="Q30" s="54">
        <f>(Q22+Q23*0.64+Q24*0.36+Q25*0.16)/Q26</f>
        <v>0.66133333333333333</v>
      </c>
      <c r="R30" s="54">
        <f>(R22+R23*0.64+R24*0.36+R25*0.16)/R26</f>
        <v>0.52800000000000002</v>
      </c>
      <c r="S30" s="54">
        <f t="shared" ref="S30:AA30" si="23">(S22+S23*0.64+S24*0.36+S25*0.16)/S26</f>
        <v>0.4906666666666667</v>
      </c>
      <c r="T30" s="54">
        <f t="shared" si="23"/>
        <v>0.43466666666666665</v>
      </c>
      <c r="U30" s="54">
        <f t="shared" si="23"/>
        <v>0.61142857142857143</v>
      </c>
      <c r="V30" s="54">
        <f t="shared" si="23"/>
        <v>0.5</v>
      </c>
      <c r="W30" s="54">
        <f t="shared" si="23"/>
        <v>0.5</v>
      </c>
      <c r="X30" s="54" t="e">
        <f t="shared" si="23"/>
        <v>#DIV/0!</v>
      </c>
      <c r="Y30" s="54" t="e">
        <f t="shared" si="23"/>
        <v>#DIV/0!</v>
      </c>
      <c r="Z30" s="54" t="e">
        <f t="shared" si="23"/>
        <v>#DIV/0!</v>
      </c>
      <c r="AA30" s="64" t="e">
        <f t="shared" si="23"/>
        <v>#DIV/0!</v>
      </c>
      <c r="AB30" s="142"/>
    </row>
    <row r="31" spans="1:28">
      <c r="A31" s="156"/>
      <c r="B31" s="168"/>
      <c r="C31" s="170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56"/>
      <c r="P31" s="13" t="s">
        <v>25</v>
      </c>
      <c r="Q31" s="56">
        <f>(Q22*5+Q23*4+Q24*3+Q25*2)/Q26</f>
        <v>4</v>
      </c>
      <c r="R31" s="57">
        <f>(R22*5+R23*4+R24*3+R25*2)/R26</f>
        <v>3.6</v>
      </c>
      <c r="S31" s="57">
        <f t="shared" ref="S31:AA31" si="24">(S22*5+S23*4+S24*3+S25*2)/S26</f>
        <v>3.4666666666666668</v>
      </c>
      <c r="T31" s="57">
        <f t="shared" si="24"/>
        <v>3.2666666666666666</v>
      </c>
      <c r="U31" s="57">
        <f t="shared" si="24"/>
        <v>3.8571428571428572</v>
      </c>
      <c r="V31" s="17">
        <f t="shared" si="24"/>
        <v>3.5</v>
      </c>
      <c r="W31" s="58">
        <f t="shared" si="24"/>
        <v>3.5</v>
      </c>
      <c r="X31" s="57" t="e">
        <f t="shared" si="24"/>
        <v>#DIV/0!</v>
      </c>
      <c r="Y31" s="57" t="e">
        <f t="shared" si="24"/>
        <v>#DIV/0!</v>
      </c>
      <c r="Z31" s="17" t="e">
        <f t="shared" si="24"/>
        <v>#DIV/0!</v>
      </c>
      <c r="AA31" s="65" t="e">
        <f t="shared" si="24"/>
        <v>#DIV/0!</v>
      </c>
      <c r="AB31" s="143"/>
    </row>
    <row r="34" spans="1:28">
      <c r="A34" s="127" t="s">
        <v>120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</row>
    <row r="35" spans="1:28">
      <c r="A35" s="127" t="s">
        <v>192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</row>
    <row r="36" spans="1:28">
      <c r="A36" s="128" t="s">
        <v>122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30"/>
    </row>
    <row r="37" spans="1:28" ht="18.75" customHeight="1">
      <c r="A37" s="131" t="s">
        <v>16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3"/>
      <c r="O37" s="131" t="s">
        <v>14</v>
      </c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3"/>
      <c r="AB37" s="136" t="s">
        <v>28</v>
      </c>
    </row>
    <row r="38" spans="1:28" ht="111.75" customHeight="1">
      <c r="A38" s="7" t="s">
        <v>0</v>
      </c>
      <c r="B38" s="8" t="s">
        <v>1</v>
      </c>
      <c r="C38" s="19" t="s">
        <v>2</v>
      </c>
      <c r="D38" s="20" t="s">
        <v>3</v>
      </c>
      <c r="E38" s="20" t="s">
        <v>4</v>
      </c>
      <c r="F38" s="20" t="s">
        <v>5</v>
      </c>
      <c r="G38" s="20" t="s">
        <v>6</v>
      </c>
      <c r="H38" s="20" t="s">
        <v>7</v>
      </c>
      <c r="I38" s="20" t="s">
        <v>8</v>
      </c>
      <c r="J38" s="20" t="s">
        <v>9</v>
      </c>
      <c r="K38" s="20" t="s">
        <v>10</v>
      </c>
      <c r="L38" s="20" t="s">
        <v>11</v>
      </c>
      <c r="M38" s="20" t="s">
        <v>12</v>
      </c>
      <c r="N38" s="1" t="s">
        <v>13</v>
      </c>
      <c r="O38" s="21" t="s">
        <v>0</v>
      </c>
      <c r="P38" s="22" t="s">
        <v>1</v>
      </c>
      <c r="Q38" s="20" t="s">
        <v>3</v>
      </c>
      <c r="R38" s="20" t="s">
        <v>4</v>
      </c>
      <c r="S38" s="20" t="s">
        <v>5</v>
      </c>
      <c r="T38" s="20" t="s">
        <v>6</v>
      </c>
      <c r="U38" s="20" t="s">
        <v>7</v>
      </c>
      <c r="V38" s="20" t="s">
        <v>8</v>
      </c>
      <c r="W38" s="20" t="s">
        <v>9</v>
      </c>
      <c r="X38" s="20" t="s">
        <v>10</v>
      </c>
      <c r="Y38" s="20" t="s">
        <v>11</v>
      </c>
      <c r="Z38" s="20" t="s">
        <v>12</v>
      </c>
      <c r="AA38" s="1" t="s">
        <v>13</v>
      </c>
      <c r="AB38" s="137"/>
    </row>
    <row r="39" spans="1:28">
      <c r="A39" s="6">
        <v>1</v>
      </c>
      <c r="B39" s="70" t="s">
        <v>77</v>
      </c>
      <c r="C39" s="27">
        <f>SUM(D39:N39)</f>
        <v>62</v>
      </c>
      <c r="D39" s="69">
        <v>19</v>
      </c>
      <c r="E39" s="38">
        <v>15</v>
      </c>
      <c r="F39" s="38">
        <v>11</v>
      </c>
      <c r="G39" s="52">
        <v>9</v>
      </c>
      <c r="H39" s="46"/>
      <c r="I39" s="27"/>
      <c r="J39" s="28"/>
      <c r="K39" s="28"/>
      <c r="L39" s="28">
        <v>8</v>
      </c>
      <c r="M39" s="28"/>
      <c r="N39" s="29"/>
      <c r="O39" s="14">
        <v>1</v>
      </c>
      <c r="P39" s="70" t="s">
        <v>101</v>
      </c>
      <c r="Q39" s="28" t="str">
        <f t="shared" ref="Q39:Q63" si="25">IF(D39&gt;=$AD$111,"5",IF(D39&gt;=$AD$112,"4",IF(D39&gt;$AD$113,"3",IF(D39=$AD$113,"2",IF(D39=$AD$114,"2",IF(D39=$AD$115,"2",IF(D39=$AD$116,"0")))))))</f>
        <v>5</v>
      </c>
      <c r="R39" s="28" t="str">
        <f t="shared" ref="R39:R63" si="26">IF(E39&gt;=$AE$111,"5",IF(E39&gt;=$AE$112,"4",IF(E39&gt;$AE$113,"3",IF(E39=$AE$113,"2",IF(E39=$AE$114,"2",IF(E39=$AE$115,"2",IF(E39=$AE$116,"0")))))))</f>
        <v>4</v>
      </c>
      <c r="S39" s="28" t="str">
        <f t="shared" ref="S39:S63" si="27">IF(F39&gt;=$AE$111,"5",IF(F39&gt;=$AE$112,"4",IF(F39&gt;$AE$113,"3",IF(F39=$AE$113,"2",IF(F39=$AE$114,"2",IF(F39=$AE$115,"2",IF(F39=$AE$116,"0")))))))</f>
        <v>3</v>
      </c>
      <c r="T39" s="28" t="str">
        <f t="shared" ref="T39:T63" si="28">IF(G39&gt;=$AF$111,"5",IF(G39&gt;=$AF$112,"4",IF(G39&gt;$AF$113,"3",IF(G39=$AF$113,"2",IF(G39=$AF$114,"2",IF(G39=$AF$115,"2",IF(G39=$AF$116,"0")))))))</f>
        <v>3</v>
      </c>
      <c r="U39" s="28" t="str">
        <f t="shared" ref="U39:U63" si="29">IF(H39&gt;=$AE$111,"5",IF(H39&gt;=$AE$112,"4",IF(H39&gt;$AE$113,"3",IF(H39=$AE$113,"2",IF(H39=$AE$114,"2",IF(H39=$AE$115,"2",IF(H39=$AE$116,"0")))))))</f>
        <v>0</v>
      </c>
      <c r="V39" s="28" t="str">
        <f t="shared" ref="V39:V63" si="30">IF(I39&gt;=$AF$111,"5",IF(I39&gt;=$AF$112,"4",IF(I39&gt;$AF$113,"3",IF(I39=$AF$113,"2",IF(I39=$AF$114,"2",IF(I39=$AF$115,"2",IF(I39=$AF$116,"0")))))))</f>
        <v>0</v>
      </c>
      <c r="W39" s="28" t="str">
        <f t="shared" ref="W39:W63" si="31">IF(J39&gt;=$AE$111,"5",IF(J39&gt;=$AE$112,"4",IF(J39&gt;$AE$113,"3",IF(J39=$AE$113,"2",IF(J39=$AE$114,"2",IF(J39=$AE$115,"2",IF(J39=$AE$116,"0")))))))</f>
        <v>0</v>
      </c>
      <c r="X39" s="28" t="str">
        <f t="shared" ref="X39:X63" si="32">IF(K39&gt;=$AE$111,"5",IF(K39&gt;=$AE$112,"4",IF(K39&gt;$AE$113,"3",IF(K39=$AE$113,"2",IF(K39=$AE$114,"2",IF(K39=$AE$115,"2",IF(K39=$AE$116,"0")))))))</f>
        <v>0</v>
      </c>
      <c r="Y39" s="28" t="str">
        <f t="shared" ref="Y39:Y63" si="33">IF(L39&gt;=$AE$111,"5",IF(L39&gt;=$AE$112,"4",IF(L39&gt;$AE$113,"3",IF(L39=$AE$113,"2",IF(L39=$AE$114,"2",IF(L39=$AE$115,"2",IF(L39=$AE$116,"0")))))))</f>
        <v>3</v>
      </c>
      <c r="Z39" s="28" t="str">
        <f t="shared" ref="Z39:Z63" si="34">IF(M39&gt;=$AF$111,"5",IF(M39&gt;=$AF$112,"4",IF(M39&gt;$AF$113,"3",IF(M39=$AF$113,"2",IF(M39=$AF$114,"2",IF(M39=$AF$115,"2",IF(M39=$AF$116,"0")))))))</f>
        <v>0</v>
      </c>
      <c r="AA39" s="28" t="str">
        <f t="shared" ref="AA39:AA63" si="35">IF(N39&gt;=$AE$111,"5",IF(N39&gt;=$AE$112,"4",IF(N39&gt;$AE$113,"3",IF(N39=$AE$113,"2",IF(N39=$AE$114,"2",IF(N39=$AE$115,"2",IF(N39=$AE$116,"0")))))))</f>
        <v>0</v>
      </c>
      <c r="AB39" s="18">
        <f>SUM(E39:N39)</f>
        <v>43</v>
      </c>
    </row>
    <row r="40" spans="1:28">
      <c r="A40" s="2">
        <v>2</v>
      </c>
      <c r="B40" s="66" t="s">
        <v>78</v>
      </c>
      <c r="C40" s="30">
        <f>SUM(D40:N40)</f>
        <v>60</v>
      </c>
      <c r="D40" s="41">
        <v>22</v>
      </c>
      <c r="E40" s="39">
        <v>12</v>
      </c>
      <c r="F40" s="42">
        <v>9</v>
      </c>
      <c r="G40" s="42">
        <v>8</v>
      </c>
      <c r="H40" s="46"/>
      <c r="I40" s="27"/>
      <c r="J40" s="31"/>
      <c r="K40" s="31"/>
      <c r="L40" s="31">
        <v>9</v>
      </c>
      <c r="M40" s="31"/>
      <c r="N40" s="32"/>
      <c r="O40" s="3">
        <v>2</v>
      </c>
      <c r="P40" s="66" t="s">
        <v>123</v>
      </c>
      <c r="Q40" s="28" t="str">
        <f t="shared" si="25"/>
        <v>5</v>
      </c>
      <c r="R40" s="28" t="str">
        <f t="shared" si="26"/>
        <v>3</v>
      </c>
      <c r="S40" s="28" t="str">
        <f t="shared" si="27"/>
        <v>3</v>
      </c>
      <c r="T40" s="28" t="str">
        <f t="shared" si="28"/>
        <v>3</v>
      </c>
      <c r="U40" s="28" t="str">
        <f t="shared" si="29"/>
        <v>0</v>
      </c>
      <c r="V40" s="28" t="str">
        <f t="shared" si="30"/>
        <v>0</v>
      </c>
      <c r="W40" s="28" t="str">
        <f t="shared" si="31"/>
        <v>0</v>
      </c>
      <c r="X40" s="28" t="str">
        <f t="shared" si="32"/>
        <v>0</v>
      </c>
      <c r="Y40" s="28" t="str">
        <f t="shared" si="33"/>
        <v>3</v>
      </c>
      <c r="Z40" s="28" t="str">
        <f t="shared" si="34"/>
        <v>0</v>
      </c>
      <c r="AA40" s="28" t="str">
        <f t="shared" si="35"/>
        <v>0</v>
      </c>
      <c r="AB40" s="18">
        <f>SUM(E40:N40)</f>
        <v>38</v>
      </c>
    </row>
    <row r="41" spans="1:28">
      <c r="A41" s="2">
        <v>3</v>
      </c>
      <c r="B41" s="70" t="s">
        <v>81</v>
      </c>
      <c r="C41" s="30">
        <f t="shared" ref="C41:C63" si="36">SUM(D41:N41)</f>
        <v>61</v>
      </c>
      <c r="D41" s="44">
        <v>10</v>
      </c>
      <c r="E41" s="41">
        <v>16</v>
      </c>
      <c r="F41" s="39">
        <v>9</v>
      </c>
      <c r="G41" s="39">
        <v>8</v>
      </c>
      <c r="H41" s="39">
        <v>18</v>
      </c>
      <c r="I41" s="30"/>
      <c r="J41" s="31"/>
      <c r="K41" s="31"/>
      <c r="L41" s="31"/>
      <c r="M41" s="31"/>
      <c r="N41" s="32"/>
      <c r="O41" s="3">
        <v>3</v>
      </c>
      <c r="P41" s="70" t="s">
        <v>125</v>
      </c>
      <c r="Q41" s="28" t="str">
        <f t="shared" si="25"/>
        <v>3</v>
      </c>
      <c r="R41" s="28" t="str">
        <f t="shared" si="26"/>
        <v>4</v>
      </c>
      <c r="S41" s="28" t="str">
        <f t="shared" si="27"/>
        <v>3</v>
      </c>
      <c r="T41" s="28" t="str">
        <f t="shared" si="28"/>
        <v>3</v>
      </c>
      <c r="U41" s="28" t="str">
        <f t="shared" si="29"/>
        <v>4</v>
      </c>
      <c r="V41" s="28" t="str">
        <f t="shared" si="30"/>
        <v>0</v>
      </c>
      <c r="W41" s="28" t="str">
        <f t="shared" si="31"/>
        <v>0</v>
      </c>
      <c r="X41" s="28" t="str">
        <f t="shared" si="32"/>
        <v>0</v>
      </c>
      <c r="Y41" s="28" t="str">
        <f t="shared" si="33"/>
        <v>0</v>
      </c>
      <c r="Z41" s="28" t="str">
        <f t="shared" si="34"/>
        <v>0</v>
      </c>
      <c r="AA41" s="28" t="str">
        <f t="shared" si="35"/>
        <v>0</v>
      </c>
      <c r="AB41" s="18">
        <f t="shared" ref="AB41:AB63" si="37">SUM(E41:N41)</f>
        <v>51</v>
      </c>
    </row>
    <row r="42" spans="1:28">
      <c r="A42" s="2">
        <v>4</v>
      </c>
      <c r="B42" s="70" t="s">
        <v>82</v>
      </c>
      <c r="C42" s="30">
        <f t="shared" si="36"/>
        <v>78</v>
      </c>
      <c r="D42" s="45">
        <v>20</v>
      </c>
      <c r="E42" s="46">
        <v>19</v>
      </c>
      <c r="F42" s="47">
        <v>11</v>
      </c>
      <c r="G42" s="47">
        <v>10</v>
      </c>
      <c r="H42" s="47">
        <v>18</v>
      </c>
      <c r="I42" s="30"/>
      <c r="J42" s="31"/>
      <c r="K42" s="31"/>
      <c r="L42" s="31"/>
      <c r="M42" s="31"/>
      <c r="N42" s="32"/>
      <c r="O42" s="3">
        <v>4</v>
      </c>
      <c r="P42" s="70" t="s">
        <v>126</v>
      </c>
      <c r="Q42" s="28" t="str">
        <f t="shared" si="25"/>
        <v>5</v>
      </c>
      <c r="R42" s="28" t="str">
        <f t="shared" si="26"/>
        <v>4</v>
      </c>
      <c r="S42" s="28" t="str">
        <f t="shared" si="27"/>
        <v>3</v>
      </c>
      <c r="T42" s="28" t="str">
        <f t="shared" si="28"/>
        <v>3</v>
      </c>
      <c r="U42" s="28" t="str">
        <f t="shared" si="29"/>
        <v>4</v>
      </c>
      <c r="V42" s="28" t="str">
        <f t="shared" si="30"/>
        <v>0</v>
      </c>
      <c r="W42" s="28" t="str">
        <f t="shared" si="31"/>
        <v>0</v>
      </c>
      <c r="X42" s="28" t="str">
        <f t="shared" si="32"/>
        <v>0</v>
      </c>
      <c r="Y42" s="28" t="str">
        <f t="shared" si="33"/>
        <v>0</v>
      </c>
      <c r="Z42" s="28" t="str">
        <f t="shared" si="34"/>
        <v>0</v>
      </c>
      <c r="AA42" s="28" t="str">
        <f t="shared" si="35"/>
        <v>0</v>
      </c>
      <c r="AB42" s="18">
        <f t="shared" si="37"/>
        <v>58</v>
      </c>
    </row>
    <row r="43" spans="1:28">
      <c r="A43" s="2">
        <v>5</v>
      </c>
      <c r="B43" s="66" t="s">
        <v>83</v>
      </c>
      <c r="C43" s="30">
        <f t="shared" si="36"/>
        <v>0</v>
      </c>
      <c r="D43" s="44"/>
      <c r="E43" s="41"/>
      <c r="F43" s="39"/>
      <c r="G43" s="39"/>
      <c r="H43" s="39"/>
      <c r="I43" s="30"/>
      <c r="J43" s="31"/>
      <c r="K43" s="31"/>
      <c r="L43" s="31"/>
      <c r="M43" s="31"/>
      <c r="N43" s="32"/>
      <c r="O43" s="3">
        <v>5</v>
      </c>
      <c r="P43" s="66" t="s">
        <v>102</v>
      </c>
      <c r="Q43" s="28" t="str">
        <f t="shared" si="25"/>
        <v>0</v>
      </c>
      <c r="R43" s="28" t="str">
        <f t="shared" si="26"/>
        <v>0</v>
      </c>
      <c r="S43" s="28" t="str">
        <f t="shared" si="27"/>
        <v>0</v>
      </c>
      <c r="T43" s="28" t="str">
        <f t="shared" si="28"/>
        <v>0</v>
      </c>
      <c r="U43" s="28" t="str">
        <f t="shared" si="29"/>
        <v>0</v>
      </c>
      <c r="V43" s="28" t="str">
        <f t="shared" si="30"/>
        <v>0</v>
      </c>
      <c r="W43" s="28" t="str">
        <f t="shared" si="31"/>
        <v>0</v>
      </c>
      <c r="X43" s="28" t="str">
        <f t="shared" si="32"/>
        <v>0</v>
      </c>
      <c r="Y43" s="28" t="str">
        <f t="shared" si="33"/>
        <v>0</v>
      </c>
      <c r="Z43" s="28" t="str">
        <f t="shared" si="34"/>
        <v>0</v>
      </c>
      <c r="AA43" s="28" t="str">
        <f t="shared" si="35"/>
        <v>0</v>
      </c>
      <c r="AB43" s="18">
        <f t="shared" si="37"/>
        <v>0</v>
      </c>
    </row>
    <row r="44" spans="1:28">
      <c r="A44" s="2">
        <v>6</v>
      </c>
      <c r="B44" s="66" t="s">
        <v>84</v>
      </c>
      <c r="C44" s="30">
        <f t="shared" si="36"/>
        <v>38</v>
      </c>
      <c r="D44" s="44">
        <v>13</v>
      </c>
      <c r="E44" s="41">
        <v>10</v>
      </c>
      <c r="F44" s="39">
        <v>5</v>
      </c>
      <c r="G44" s="39">
        <v>4</v>
      </c>
      <c r="H44" s="39"/>
      <c r="I44" s="27"/>
      <c r="J44" s="31"/>
      <c r="K44" s="31"/>
      <c r="L44" s="31">
        <v>6</v>
      </c>
      <c r="M44" s="31"/>
      <c r="N44" s="32"/>
      <c r="O44" s="3">
        <v>6</v>
      </c>
      <c r="P44" s="66" t="s">
        <v>103</v>
      </c>
      <c r="Q44" s="28" t="str">
        <f t="shared" si="25"/>
        <v>4</v>
      </c>
      <c r="R44" s="28" t="str">
        <f t="shared" si="26"/>
        <v>3</v>
      </c>
      <c r="S44" s="28" t="str">
        <f t="shared" si="27"/>
        <v>3</v>
      </c>
      <c r="T44" s="28" t="str">
        <f t="shared" si="28"/>
        <v>3</v>
      </c>
      <c r="U44" s="28" t="str">
        <f t="shared" si="29"/>
        <v>0</v>
      </c>
      <c r="V44" s="28" t="str">
        <f t="shared" si="30"/>
        <v>0</v>
      </c>
      <c r="W44" s="28" t="str">
        <f t="shared" si="31"/>
        <v>0</v>
      </c>
      <c r="X44" s="28" t="str">
        <f t="shared" si="32"/>
        <v>0</v>
      </c>
      <c r="Y44" s="28" t="str">
        <f t="shared" si="33"/>
        <v>3</v>
      </c>
      <c r="Z44" s="28" t="str">
        <f t="shared" si="34"/>
        <v>0</v>
      </c>
      <c r="AA44" s="28" t="str">
        <f t="shared" si="35"/>
        <v>0</v>
      </c>
      <c r="AB44" s="18">
        <f t="shared" si="37"/>
        <v>25</v>
      </c>
    </row>
    <row r="45" spans="1:28">
      <c r="A45" s="2">
        <v>7</v>
      </c>
      <c r="B45" s="66" t="s">
        <v>85</v>
      </c>
      <c r="C45" s="30">
        <f t="shared" si="36"/>
        <v>60</v>
      </c>
      <c r="D45" s="44">
        <v>10</v>
      </c>
      <c r="E45" s="41">
        <v>14</v>
      </c>
      <c r="F45" s="39">
        <v>13</v>
      </c>
      <c r="G45" s="39">
        <v>7</v>
      </c>
      <c r="H45" s="39">
        <v>16</v>
      </c>
      <c r="I45" s="30"/>
      <c r="J45" s="31"/>
      <c r="K45" s="31"/>
      <c r="L45" s="31"/>
      <c r="M45" s="31"/>
      <c r="N45" s="32"/>
      <c r="O45" s="3">
        <v>7</v>
      </c>
      <c r="P45" s="66" t="s">
        <v>104</v>
      </c>
      <c r="Q45" s="28" t="str">
        <f t="shared" si="25"/>
        <v>3</v>
      </c>
      <c r="R45" s="28" t="str">
        <f t="shared" si="26"/>
        <v>4</v>
      </c>
      <c r="S45" s="28" t="str">
        <f t="shared" si="27"/>
        <v>3</v>
      </c>
      <c r="T45" s="28" t="str">
        <f t="shared" si="28"/>
        <v>3</v>
      </c>
      <c r="U45" s="28" t="str">
        <f t="shared" si="29"/>
        <v>4</v>
      </c>
      <c r="V45" s="28" t="str">
        <f t="shared" si="30"/>
        <v>0</v>
      </c>
      <c r="W45" s="28" t="str">
        <f t="shared" si="31"/>
        <v>0</v>
      </c>
      <c r="X45" s="28" t="str">
        <f t="shared" si="32"/>
        <v>0</v>
      </c>
      <c r="Y45" s="28" t="str">
        <f t="shared" si="33"/>
        <v>0</v>
      </c>
      <c r="Z45" s="28" t="str">
        <f t="shared" si="34"/>
        <v>0</v>
      </c>
      <c r="AA45" s="28" t="str">
        <f t="shared" si="35"/>
        <v>0</v>
      </c>
      <c r="AB45" s="18">
        <f t="shared" si="37"/>
        <v>50</v>
      </c>
    </row>
    <row r="46" spans="1:28">
      <c r="A46" s="2">
        <v>8</v>
      </c>
      <c r="B46" s="66" t="s">
        <v>88</v>
      </c>
      <c r="C46" s="30">
        <f t="shared" si="36"/>
        <v>46</v>
      </c>
      <c r="D46" s="44">
        <v>12</v>
      </c>
      <c r="E46" s="41">
        <v>13</v>
      </c>
      <c r="F46" s="39">
        <v>6</v>
      </c>
      <c r="G46" s="39">
        <v>5</v>
      </c>
      <c r="H46" s="39">
        <v>10</v>
      </c>
      <c r="I46" s="30"/>
      <c r="J46" s="31"/>
      <c r="K46" s="31"/>
      <c r="L46" s="31"/>
      <c r="M46" s="31"/>
      <c r="N46" s="32"/>
      <c r="O46" s="3">
        <v>8</v>
      </c>
      <c r="P46" s="66" t="s">
        <v>127</v>
      </c>
      <c r="Q46" s="28" t="str">
        <f t="shared" si="25"/>
        <v>4</v>
      </c>
      <c r="R46" s="28" t="str">
        <f t="shared" si="26"/>
        <v>3</v>
      </c>
      <c r="S46" s="28" t="str">
        <f t="shared" si="27"/>
        <v>3</v>
      </c>
      <c r="T46" s="28" t="str">
        <f t="shared" si="28"/>
        <v>3</v>
      </c>
      <c r="U46" s="28" t="str">
        <f t="shared" si="29"/>
        <v>3</v>
      </c>
      <c r="V46" s="28" t="str">
        <f t="shared" si="30"/>
        <v>0</v>
      </c>
      <c r="W46" s="28" t="str">
        <f t="shared" si="31"/>
        <v>0</v>
      </c>
      <c r="X46" s="28" t="str">
        <f t="shared" si="32"/>
        <v>0</v>
      </c>
      <c r="Y46" s="28" t="str">
        <f t="shared" si="33"/>
        <v>0</v>
      </c>
      <c r="Z46" s="28" t="str">
        <f t="shared" si="34"/>
        <v>0</v>
      </c>
      <c r="AA46" s="28" t="str">
        <f t="shared" si="35"/>
        <v>0</v>
      </c>
      <c r="AB46" s="18">
        <f t="shared" si="37"/>
        <v>34</v>
      </c>
    </row>
    <row r="47" spans="1:28">
      <c r="A47" s="2">
        <v>9</v>
      </c>
      <c r="B47" s="66" t="s">
        <v>90</v>
      </c>
      <c r="C47" s="30">
        <f t="shared" si="36"/>
        <v>65</v>
      </c>
      <c r="D47" s="45">
        <v>20</v>
      </c>
      <c r="E47" s="46">
        <v>15</v>
      </c>
      <c r="F47" s="47">
        <v>13</v>
      </c>
      <c r="G47" s="47">
        <v>4</v>
      </c>
      <c r="H47" s="48">
        <v>13</v>
      </c>
      <c r="I47" s="27"/>
      <c r="J47" s="31"/>
      <c r="K47" s="31"/>
      <c r="L47" s="31"/>
      <c r="M47" s="31"/>
      <c r="N47" s="32"/>
      <c r="O47" s="3">
        <v>9</v>
      </c>
      <c r="P47" s="66" t="s">
        <v>107</v>
      </c>
      <c r="Q47" s="28" t="str">
        <f t="shared" si="25"/>
        <v>5</v>
      </c>
      <c r="R47" s="28" t="str">
        <f t="shared" si="26"/>
        <v>4</v>
      </c>
      <c r="S47" s="28" t="str">
        <f t="shared" si="27"/>
        <v>3</v>
      </c>
      <c r="T47" s="28" t="str">
        <f t="shared" si="28"/>
        <v>3</v>
      </c>
      <c r="U47" s="28" t="str">
        <f t="shared" si="29"/>
        <v>3</v>
      </c>
      <c r="V47" s="28" t="str">
        <f t="shared" si="30"/>
        <v>0</v>
      </c>
      <c r="W47" s="28" t="str">
        <f t="shared" si="31"/>
        <v>0</v>
      </c>
      <c r="X47" s="28" t="str">
        <f t="shared" si="32"/>
        <v>0</v>
      </c>
      <c r="Y47" s="28" t="str">
        <f t="shared" si="33"/>
        <v>0</v>
      </c>
      <c r="Z47" s="28" t="str">
        <f t="shared" si="34"/>
        <v>0</v>
      </c>
      <c r="AA47" s="28" t="str">
        <f t="shared" si="35"/>
        <v>0</v>
      </c>
      <c r="AB47" s="18">
        <f t="shared" si="37"/>
        <v>45</v>
      </c>
    </row>
    <row r="48" spans="1:28">
      <c r="A48" s="2">
        <v>10</v>
      </c>
      <c r="B48" s="66" t="s">
        <v>91</v>
      </c>
      <c r="C48" s="30">
        <f t="shared" si="36"/>
        <v>49</v>
      </c>
      <c r="D48" s="44">
        <v>12</v>
      </c>
      <c r="E48" s="41">
        <v>13</v>
      </c>
      <c r="F48" s="47">
        <v>13</v>
      </c>
      <c r="G48" s="41">
        <v>5</v>
      </c>
      <c r="H48" s="39"/>
      <c r="I48" s="30"/>
      <c r="J48" s="31"/>
      <c r="K48" s="31"/>
      <c r="L48" s="31">
        <v>6</v>
      </c>
      <c r="M48" s="31"/>
      <c r="N48" s="32"/>
      <c r="O48" s="3">
        <v>10</v>
      </c>
      <c r="P48" s="66" t="s">
        <v>108</v>
      </c>
      <c r="Q48" s="28" t="str">
        <f t="shared" si="25"/>
        <v>4</v>
      </c>
      <c r="R48" s="28" t="str">
        <f t="shared" si="26"/>
        <v>3</v>
      </c>
      <c r="S48" s="28" t="str">
        <f t="shared" si="27"/>
        <v>3</v>
      </c>
      <c r="T48" s="28" t="str">
        <f t="shared" si="28"/>
        <v>3</v>
      </c>
      <c r="U48" s="28" t="str">
        <f t="shared" si="29"/>
        <v>0</v>
      </c>
      <c r="V48" s="28" t="str">
        <f t="shared" si="30"/>
        <v>0</v>
      </c>
      <c r="W48" s="28" t="str">
        <f t="shared" si="31"/>
        <v>0</v>
      </c>
      <c r="X48" s="28" t="str">
        <f t="shared" si="32"/>
        <v>0</v>
      </c>
      <c r="Y48" s="28" t="str">
        <f t="shared" si="33"/>
        <v>3</v>
      </c>
      <c r="Z48" s="28" t="str">
        <f t="shared" si="34"/>
        <v>0</v>
      </c>
      <c r="AA48" s="28" t="str">
        <f t="shared" si="35"/>
        <v>0</v>
      </c>
      <c r="AB48" s="18">
        <f t="shared" si="37"/>
        <v>37</v>
      </c>
    </row>
    <row r="49" spans="1:34">
      <c r="A49" s="2">
        <v>11</v>
      </c>
      <c r="B49" s="66" t="s">
        <v>92</v>
      </c>
      <c r="C49" s="30">
        <f t="shared" si="36"/>
        <v>42</v>
      </c>
      <c r="D49" s="41">
        <v>12</v>
      </c>
      <c r="E49" s="46">
        <v>13</v>
      </c>
      <c r="F49" s="47">
        <v>12</v>
      </c>
      <c r="G49" s="46">
        <v>4</v>
      </c>
      <c r="H49" s="41"/>
      <c r="I49" s="30"/>
      <c r="J49" s="31"/>
      <c r="K49" s="31"/>
      <c r="L49" s="31">
        <v>1</v>
      </c>
      <c r="M49" s="31"/>
      <c r="N49" s="32"/>
      <c r="O49" s="3">
        <v>11</v>
      </c>
      <c r="P49" s="66" t="s">
        <v>109</v>
      </c>
      <c r="Q49" s="28" t="str">
        <f t="shared" si="25"/>
        <v>4</v>
      </c>
      <c r="R49" s="28" t="str">
        <f t="shared" si="26"/>
        <v>3</v>
      </c>
      <c r="S49" s="28" t="str">
        <f t="shared" si="27"/>
        <v>3</v>
      </c>
      <c r="T49" s="28" t="str">
        <f t="shared" si="28"/>
        <v>3</v>
      </c>
      <c r="U49" s="28" t="str">
        <f t="shared" si="29"/>
        <v>0</v>
      </c>
      <c r="V49" s="28" t="str">
        <f t="shared" si="30"/>
        <v>0</v>
      </c>
      <c r="W49" s="28" t="str">
        <f t="shared" si="31"/>
        <v>0</v>
      </c>
      <c r="X49" s="28" t="str">
        <f t="shared" si="32"/>
        <v>0</v>
      </c>
      <c r="Y49" s="28" t="str">
        <f t="shared" si="33"/>
        <v>2</v>
      </c>
      <c r="Z49" s="28" t="str">
        <f t="shared" si="34"/>
        <v>0</v>
      </c>
      <c r="AA49" s="28" t="str">
        <f t="shared" si="35"/>
        <v>0</v>
      </c>
      <c r="AB49" s="18">
        <f t="shared" si="37"/>
        <v>30</v>
      </c>
    </row>
    <row r="50" spans="1:34">
      <c r="A50" s="2">
        <v>12</v>
      </c>
      <c r="B50" s="66" t="s">
        <v>94</v>
      </c>
      <c r="C50" s="30">
        <f t="shared" si="36"/>
        <v>66</v>
      </c>
      <c r="D50" s="41">
        <v>16</v>
      </c>
      <c r="E50" s="41">
        <v>14</v>
      </c>
      <c r="F50" s="39">
        <v>15</v>
      </c>
      <c r="G50" s="41">
        <v>4</v>
      </c>
      <c r="H50" s="41">
        <v>17</v>
      </c>
      <c r="I50" s="27"/>
      <c r="J50" s="31"/>
      <c r="K50" s="31"/>
      <c r="L50" s="31"/>
      <c r="M50" s="31"/>
      <c r="N50" s="32"/>
      <c r="O50" s="3">
        <v>12</v>
      </c>
      <c r="P50" s="66" t="s">
        <v>111</v>
      </c>
      <c r="Q50" s="28" t="str">
        <f t="shared" si="25"/>
        <v>4</v>
      </c>
      <c r="R50" s="28" t="str">
        <f t="shared" si="26"/>
        <v>4</v>
      </c>
      <c r="S50" s="28" t="str">
        <f t="shared" si="27"/>
        <v>4</v>
      </c>
      <c r="T50" s="28" t="str">
        <f t="shared" si="28"/>
        <v>3</v>
      </c>
      <c r="U50" s="28" t="str">
        <f t="shared" si="29"/>
        <v>4</v>
      </c>
      <c r="V50" s="28" t="str">
        <f t="shared" si="30"/>
        <v>0</v>
      </c>
      <c r="W50" s="28" t="str">
        <f t="shared" si="31"/>
        <v>0</v>
      </c>
      <c r="X50" s="28" t="str">
        <f t="shared" si="32"/>
        <v>0</v>
      </c>
      <c r="Y50" s="28" t="str">
        <f t="shared" si="33"/>
        <v>0</v>
      </c>
      <c r="Z50" s="28" t="str">
        <f t="shared" si="34"/>
        <v>0</v>
      </c>
      <c r="AA50" s="28" t="str">
        <f t="shared" si="35"/>
        <v>0</v>
      </c>
      <c r="AB50" s="18">
        <f t="shared" si="37"/>
        <v>50</v>
      </c>
    </row>
    <row r="51" spans="1:34">
      <c r="A51" s="2">
        <v>13</v>
      </c>
      <c r="B51" s="66" t="s">
        <v>97</v>
      </c>
      <c r="C51" s="30">
        <f t="shared" si="36"/>
        <v>57</v>
      </c>
      <c r="D51" s="41">
        <v>17</v>
      </c>
      <c r="E51" s="41">
        <v>11</v>
      </c>
      <c r="F51" s="39">
        <v>10</v>
      </c>
      <c r="G51" s="41">
        <v>8</v>
      </c>
      <c r="H51" s="41">
        <v>11</v>
      </c>
      <c r="I51" s="30"/>
      <c r="J51" s="31"/>
      <c r="K51" s="31"/>
      <c r="L51" s="31"/>
      <c r="M51" s="31"/>
      <c r="N51" s="32"/>
      <c r="O51" s="3">
        <v>13</v>
      </c>
      <c r="P51" s="66" t="s">
        <v>114</v>
      </c>
      <c r="Q51" s="28" t="str">
        <f t="shared" si="25"/>
        <v>4</v>
      </c>
      <c r="R51" s="28" t="str">
        <f t="shared" si="26"/>
        <v>3</v>
      </c>
      <c r="S51" s="28" t="str">
        <f t="shared" si="27"/>
        <v>3</v>
      </c>
      <c r="T51" s="28" t="str">
        <f t="shared" si="28"/>
        <v>3</v>
      </c>
      <c r="U51" s="28" t="str">
        <f t="shared" si="29"/>
        <v>3</v>
      </c>
      <c r="V51" s="28" t="str">
        <f t="shared" si="30"/>
        <v>0</v>
      </c>
      <c r="W51" s="28" t="str">
        <f t="shared" si="31"/>
        <v>0</v>
      </c>
      <c r="X51" s="28" t="str">
        <f t="shared" si="32"/>
        <v>0</v>
      </c>
      <c r="Y51" s="28" t="str">
        <f t="shared" si="33"/>
        <v>0</v>
      </c>
      <c r="Z51" s="28" t="str">
        <f t="shared" si="34"/>
        <v>0</v>
      </c>
      <c r="AA51" s="28" t="str">
        <f t="shared" si="35"/>
        <v>0</v>
      </c>
      <c r="AB51" s="18">
        <f t="shared" si="37"/>
        <v>40</v>
      </c>
    </row>
    <row r="52" spans="1:34">
      <c r="A52" s="10">
        <v>14</v>
      </c>
      <c r="B52" s="66" t="s">
        <v>79</v>
      </c>
      <c r="C52" s="30">
        <f t="shared" si="36"/>
        <v>0</v>
      </c>
      <c r="D52" s="41"/>
      <c r="E52" s="41"/>
      <c r="F52" s="39"/>
      <c r="G52" s="41"/>
      <c r="H52" s="41"/>
      <c r="I52" s="30"/>
      <c r="J52" s="33"/>
      <c r="K52" s="33"/>
      <c r="L52" s="33"/>
      <c r="M52" s="33"/>
      <c r="N52" s="34"/>
      <c r="O52" s="9">
        <v>14</v>
      </c>
      <c r="P52" s="66" t="s">
        <v>128</v>
      </c>
      <c r="Q52" s="28" t="str">
        <f t="shared" si="25"/>
        <v>0</v>
      </c>
      <c r="R52" s="28" t="str">
        <f t="shared" si="26"/>
        <v>0</v>
      </c>
      <c r="S52" s="28" t="str">
        <f t="shared" si="27"/>
        <v>0</v>
      </c>
      <c r="T52" s="28" t="str">
        <f t="shared" si="28"/>
        <v>0</v>
      </c>
      <c r="U52" s="28" t="str">
        <f t="shared" si="29"/>
        <v>0</v>
      </c>
      <c r="V52" s="28" t="str">
        <f t="shared" si="30"/>
        <v>0</v>
      </c>
      <c r="W52" s="28" t="str">
        <f t="shared" si="31"/>
        <v>0</v>
      </c>
      <c r="X52" s="28" t="str">
        <f t="shared" si="32"/>
        <v>0</v>
      </c>
      <c r="Y52" s="28" t="str">
        <f t="shared" si="33"/>
        <v>0</v>
      </c>
      <c r="Z52" s="28" t="str">
        <f t="shared" si="34"/>
        <v>0</v>
      </c>
      <c r="AA52" s="28" t="str">
        <f t="shared" si="35"/>
        <v>0</v>
      </c>
      <c r="AB52" s="18">
        <f t="shared" si="37"/>
        <v>0</v>
      </c>
    </row>
    <row r="53" spans="1:34">
      <c r="A53" s="10">
        <v>15</v>
      </c>
      <c r="B53" s="66" t="s">
        <v>80</v>
      </c>
      <c r="C53" s="30">
        <f t="shared" si="36"/>
        <v>64</v>
      </c>
      <c r="D53" s="41">
        <v>19</v>
      </c>
      <c r="E53" s="41">
        <v>15</v>
      </c>
      <c r="F53" s="39">
        <v>10</v>
      </c>
      <c r="G53" s="41">
        <v>9</v>
      </c>
      <c r="H53" s="41"/>
      <c r="I53" s="30"/>
      <c r="J53" s="33"/>
      <c r="K53" s="33">
        <v>11</v>
      </c>
      <c r="L53" s="33"/>
      <c r="M53" s="33"/>
      <c r="N53" s="34"/>
      <c r="O53" s="9">
        <v>15</v>
      </c>
      <c r="P53" s="66" t="s">
        <v>129</v>
      </c>
      <c r="Q53" s="28" t="str">
        <f t="shared" si="25"/>
        <v>5</v>
      </c>
      <c r="R53" s="28" t="str">
        <f t="shared" si="26"/>
        <v>4</v>
      </c>
      <c r="S53" s="28" t="str">
        <f t="shared" si="27"/>
        <v>3</v>
      </c>
      <c r="T53" s="28" t="str">
        <f t="shared" si="28"/>
        <v>3</v>
      </c>
      <c r="U53" s="28" t="str">
        <f t="shared" si="29"/>
        <v>0</v>
      </c>
      <c r="V53" s="28" t="str">
        <f t="shared" si="30"/>
        <v>0</v>
      </c>
      <c r="W53" s="28" t="str">
        <f t="shared" si="31"/>
        <v>0</v>
      </c>
      <c r="X53" s="28" t="str">
        <f t="shared" si="32"/>
        <v>3</v>
      </c>
      <c r="Y53" s="28" t="str">
        <f t="shared" si="33"/>
        <v>0</v>
      </c>
      <c r="Z53" s="28" t="str">
        <f t="shared" si="34"/>
        <v>0</v>
      </c>
      <c r="AA53" s="28" t="str">
        <f t="shared" si="35"/>
        <v>0</v>
      </c>
      <c r="AB53" s="18">
        <f t="shared" si="37"/>
        <v>45</v>
      </c>
    </row>
    <row r="54" spans="1:34">
      <c r="A54" s="10">
        <v>16</v>
      </c>
      <c r="B54" s="66" t="s">
        <v>86</v>
      </c>
      <c r="C54" s="30">
        <f t="shared" si="36"/>
        <v>0</v>
      </c>
      <c r="D54" s="41"/>
      <c r="E54" s="41"/>
      <c r="F54" s="39"/>
      <c r="G54" s="41"/>
      <c r="H54" s="41"/>
      <c r="I54" s="30"/>
      <c r="J54" s="33"/>
      <c r="K54" s="33"/>
      <c r="L54" s="33"/>
      <c r="M54" s="33"/>
      <c r="N54" s="34"/>
      <c r="O54" s="9">
        <v>16</v>
      </c>
      <c r="P54" s="66" t="s">
        <v>130</v>
      </c>
      <c r="Q54" s="28" t="str">
        <f t="shared" si="25"/>
        <v>0</v>
      </c>
      <c r="R54" s="28" t="str">
        <f t="shared" si="26"/>
        <v>0</v>
      </c>
      <c r="S54" s="28" t="str">
        <f t="shared" si="27"/>
        <v>0</v>
      </c>
      <c r="T54" s="28" t="str">
        <f t="shared" si="28"/>
        <v>0</v>
      </c>
      <c r="U54" s="28" t="str">
        <f t="shared" si="29"/>
        <v>0</v>
      </c>
      <c r="V54" s="28" t="str">
        <f t="shared" si="30"/>
        <v>0</v>
      </c>
      <c r="W54" s="28" t="str">
        <f t="shared" si="31"/>
        <v>0</v>
      </c>
      <c r="X54" s="28" t="str">
        <f t="shared" si="32"/>
        <v>0</v>
      </c>
      <c r="Y54" s="28" t="str">
        <f t="shared" si="33"/>
        <v>0</v>
      </c>
      <c r="Z54" s="28" t="str">
        <f t="shared" si="34"/>
        <v>0</v>
      </c>
      <c r="AA54" s="28" t="str">
        <f t="shared" si="35"/>
        <v>0</v>
      </c>
      <c r="AB54" s="18">
        <f t="shared" si="37"/>
        <v>0</v>
      </c>
    </row>
    <row r="55" spans="1:34">
      <c r="A55" s="10">
        <v>17</v>
      </c>
      <c r="B55" s="66" t="s">
        <v>87</v>
      </c>
      <c r="C55" s="30">
        <f t="shared" si="36"/>
        <v>63</v>
      </c>
      <c r="D55" s="41">
        <v>19</v>
      </c>
      <c r="E55" s="41">
        <v>12</v>
      </c>
      <c r="F55" s="39">
        <v>17</v>
      </c>
      <c r="G55" s="41">
        <v>7</v>
      </c>
      <c r="H55" s="41"/>
      <c r="I55" s="30"/>
      <c r="J55" s="33"/>
      <c r="K55" s="33"/>
      <c r="L55" s="33">
        <v>8</v>
      </c>
      <c r="M55" s="33"/>
      <c r="N55" s="34"/>
      <c r="O55" s="9">
        <v>17</v>
      </c>
      <c r="P55" s="66" t="s">
        <v>105</v>
      </c>
      <c r="Q55" s="28" t="str">
        <f t="shared" si="25"/>
        <v>5</v>
      </c>
      <c r="R55" s="28" t="str">
        <f t="shared" si="26"/>
        <v>3</v>
      </c>
      <c r="S55" s="28" t="str">
        <f t="shared" si="27"/>
        <v>4</v>
      </c>
      <c r="T55" s="28" t="str">
        <f t="shared" si="28"/>
        <v>3</v>
      </c>
      <c r="U55" s="28" t="str">
        <f t="shared" si="29"/>
        <v>0</v>
      </c>
      <c r="V55" s="28" t="str">
        <f t="shared" si="30"/>
        <v>0</v>
      </c>
      <c r="W55" s="28" t="str">
        <f t="shared" si="31"/>
        <v>0</v>
      </c>
      <c r="X55" s="28" t="str">
        <f t="shared" si="32"/>
        <v>0</v>
      </c>
      <c r="Y55" s="28" t="str">
        <f t="shared" si="33"/>
        <v>3</v>
      </c>
      <c r="Z55" s="28" t="str">
        <f t="shared" si="34"/>
        <v>0</v>
      </c>
      <c r="AA55" s="28" t="str">
        <f t="shared" si="35"/>
        <v>0</v>
      </c>
      <c r="AB55" s="18">
        <f t="shared" si="37"/>
        <v>44</v>
      </c>
    </row>
    <row r="56" spans="1:34">
      <c r="A56" s="10">
        <v>18</v>
      </c>
      <c r="B56" s="66" t="s">
        <v>89</v>
      </c>
      <c r="C56" s="30">
        <f t="shared" si="36"/>
        <v>56</v>
      </c>
      <c r="D56" s="41">
        <v>14</v>
      </c>
      <c r="E56" s="41">
        <v>13</v>
      </c>
      <c r="F56" s="39">
        <v>11</v>
      </c>
      <c r="G56" s="41">
        <v>6</v>
      </c>
      <c r="H56" s="41">
        <v>12</v>
      </c>
      <c r="I56" s="30"/>
      <c r="J56" s="33"/>
      <c r="K56" s="33"/>
      <c r="L56" s="33"/>
      <c r="M56" s="33"/>
      <c r="N56" s="34"/>
      <c r="O56" s="9">
        <v>18</v>
      </c>
      <c r="P56" s="66" t="s">
        <v>106</v>
      </c>
      <c r="Q56" s="28" t="str">
        <f t="shared" si="25"/>
        <v>4</v>
      </c>
      <c r="R56" s="28" t="str">
        <f t="shared" si="26"/>
        <v>3</v>
      </c>
      <c r="S56" s="28" t="str">
        <f t="shared" si="27"/>
        <v>3</v>
      </c>
      <c r="T56" s="28" t="str">
        <f t="shared" si="28"/>
        <v>3</v>
      </c>
      <c r="U56" s="28" t="str">
        <f t="shared" si="29"/>
        <v>3</v>
      </c>
      <c r="V56" s="28" t="str">
        <f t="shared" si="30"/>
        <v>0</v>
      </c>
      <c r="W56" s="28" t="str">
        <f t="shared" si="31"/>
        <v>0</v>
      </c>
      <c r="X56" s="28" t="str">
        <f t="shared" si="32"/>
        <v>0</v>
      </c>
      <c r="Y56" s="28" t="str">
        <f t="shared" si="33"/>
        <v>0</v>
      </c>
      <c r="Z56" s="28" t="str">
        <f t="shared" si="34"/>
        <v>0</v>
      </c>
      <c r="AA56" s="28" t="str">
        <f t="shared" si="35"/>
        <v>0</v>
      </c>
      <c r="AB56" s="18">
        <f t="shared" si="37"/>
        <v>42</v>
      </c>
    </row>
    <row r="57" spans="1:34">
      <c r="A57" s="10">
        <v>19</v>
      </c>
      <c r="B57" s="66" t="s">
        <v>93</v>
      </c>
      <c r="C57" s="30">
        <f t="shared" si="36"/>
        <v>64</v>
      </c>
      <c r="D57" s="41">
        <v>21</v>
      </c>
      <c r="E57" s="41">
        <v>13</v>
      </c>
      <c r="F57" s="39">
        <v>13</v>
      </c>
      <c r="G57" s="41">
        <v>4</v>
      </c>
      <c r="H57" s="41"/>
      <c r="I57" s="30"/>
      <c r="J57" s="33"/>
      <c r="K57" s="33"/>
      <c r="L57" s="33">
        <v>13</v>
      </c>
      <c r="M57" s="33"/>
      <c r="N57" s="34"/>
      <c r="O57" s="9">
        <v>19</v>
      </c>
      <c r="P57" s="66" t="s">
        <v>131</v>
      </c>
      <c r="Q57" s="28" t="str">
        <f t="shared" si="25"/>
        <v>5</v>
      </c>
      <c r="R57" s="28" t="str">
        <f t="shared" si="26"/>
        <v>3</v>
      </c>
      <c r="S57" s="28" t="str">
        <f t="shared" si="27"/>
        <v>3</v>
      </c>
      <c r="T57" s="28" t="str">
        <f t="shared" si="28"/>
        <v>3</v>
      </c>
      <c r="U57" s="28" t="str">
        <f t="shared" si="29"/>
        <v>0</v>
      </c>
      <c r="V57" s="28" t="str">
        <f t="shared" si="30"/>
        <v>0</v>
      </c>
      <c r="W57" s="28" t="str">
        <f t="shared" si="31"/>
        <v>0</v>
      </c>
      <c r="X57" s="28" t="str">
        <f t="shared" si="32"/>
        <v>0</v>
      </c>
      <c r="Y57" s="28" t="str">
        <f t="shared" si="33"/>
        <v>3</v>
      </c>
      <c r="Z57" s="28" t="str">
        <f t="shared" si="34"/>
        <v>0</v>
      </c>
      <c r="AA57" s="28" t="str">
        <f t="shared" si="35"/>
        <v>0</v>
      </c>
      <c r="AB57" s="18">
        <f t="shared" si="37"/>
        <v>43</v>
      </c>
    </row>
    <row r="58" spans="1:34">
      <c r="A58" s="10">
        <v>20</v>
      </c>
      <c r="B58" s="66" t="s">
        <v>124</v>
      </c>
      <c r="C58" s="30">
        <f t="shared" si="36"/>
        <v>58</v>
      </c>
      <c r="D58" s="41">
        <v>19</v>
      </c>
      <c r="E58" s="41">
        <v>18</v>
      </c>
      <c r="F58" s="39">
        <v>11</v>
      </c>
      <c r="G58" s="41">
        <v>4</v>
      </c>
      <c r="H58" s="41"/>
      <c r="I58" s="30"/>
      <c r="J58" s="33"/>
      <c r="K58" s="33"/>
      <c r="L58" s="33">
        <v>6</v>
      </c>
      <c r="M58" s="33"/>
      <c r="N58" s="34"/>
      <c r="O58" s="9">
        <v>20</v>
      </c>
      <c r="P58" s="66" t="s">
        <v>110</v>
      </c>
      <c r="Q58" s="28" t="str">
        <f t="shared" si="25"/>
        <v>5</v>
      </c>
      <c r="R58" s="28" t="str">
        <f t="shared" si="26"/>
        <v>4</v>
      </c>
      <c r="S58" s="28" t="str">
        <f t="shared" si="27"/>
        <v>3</v>
      </c>
      <c r="T58" s="28" t="str">
        <f t="shared" si="28"/>
        <v>3</v>
      </c>
      <c r="U58" s="28" t="str">
        <f t="shared" si="29"/>
        <v>0</v>
      </c>
      <c r="V58" s="28" t="str">
        <f t="shared" si="30"/>
        <v>0</v>
      </c>
      <c r="W58" s="28" t="str">
        <f t="shared" si="31"/>
        <v>0</v>
      </c>
      <c r="X58" s="28" t="str">
        <f t="shared" si="32"/>
        <v>0</v>
      </c>
      <c r="Y58" s="28" t="str">
        <f t="shared" si="33"/>
        <v>3</v>
      </c>
      <c r="Z58" s="28" t="str">
        <f t="shared" si="34"/>
        <v>0</v>
      </c>
      <c r="AA58" s="28" t="str">
        <f t="shared" si="35"/>
        <v>0</v>
      </c>
      <c r="AB58" s="18">
        <f t="shared" si="37"/>
        <v>39</v>
      </c>
    </row>
    <row r="59" spans="1:34">
      <c r="A59" s="10">
        <v>21</v>
      </c>
      <c r="B59" s="66" t="s">
        <v>95</v>
      </c>
      <c r="C59" s="30">
        <f t="shared" si="36"/>
        <v>70</v>
      </c>
      <c r="D59" s="41">
        <v>23</v>
      </c>
      <c r="E59" s="41">
        <v>15</v>
      </c>
      <c r="F59" s="39">
        <v>17</v>
      </c>
      <c r="G59" s="41">
        <v>5</v>
      </c>
      <c r="H59" s="41"/>
      <c r="I59" s="30"/>
      <c r="J59" s="33"/>
      <c r="K59" s="33"/>
      <c r="L59" s="33">
        <v>10</v>
      </c>
      <c r="M59" s="33"/>
      <c r="N59" s="34"/>
      <c r="O59" s="9">
        <v>21</v>
      </c>
      <c r="P59" s="66" t="s">
        <v>112</v>
      </c>
      <c r="Q59" s="28" t="str">
        <f t="shared" si="25"/>
        <v>5</v>
      </c>
      <c r="R59" s="28" t="str">
        <f t="shared" si="26"/>
        <v>4</v>
      </c>
      <c r="S59" s="28" t="str">
        <f t="shared" si="27"/>
        <v>4</v>
      </c>
      <c r="T59" s="28" t="str">
        <f t="shared" si="28"/>
        <v>3</v>
      </c>
      <c r="U59" s="28" t="str">
        <f t="shared" si="29"/>
        <v>0</v>
      </c>
      <c r="V59" s="28" t="str">
        <f t="shared" si="30"/>
        <v>0</v>
      </c>
      <c r="W59" s="28" t="str">
        <f t="shared" si="31"/>
        <v>0</v>
      </c>
      <c r="X59" s="28" t="str">
        <f t="shared" si="32"/>
        <v>0</v>
      </c>
      <c r="Y59" s="28" t="str">
        <f t="shared" si="33"/>
        <v>3</v>
      </c>
      <c r="Z59" s="28" t="str">
        <f t="shared" si="34"/>
        <v>0</v>
      </c>
      <c r="AA59" s="28" t="str">
        <f t="shared" si="35"/>
        <v>0</v>
      </c>
      <c r="AB59" s="18">
        <f t="shared" si="37"/>
        <v>47</v>
      </c>
    </row>
    <row r="60" spans="1:34">
      <c r="A60" s="10">
        <v>22</v>
      </c>
      <c r="B60" s="70" t="s">
        <v>96</v>
      </c>
      <c r="C60" s="30">
        <f t="shared" si="36"/>
        <v>72</v>
      </c>
      <c r="D60" s="41">
        <v>21</v>
      </c>
      <c r="E60" s="41">
        <v>21</v>
      </c>
      <c r="F60" s="39">
        <v>11</v>
      </c>
      <c r="G60" s="41">
        <v>10</v>
      </c>
      <c r="H60" s="41"/>
      <c r="I60" s="30"/>
      <c r="J60" s="33"/>
      <c r="K60" s="33"/>
      <c r="L60" s="33"/>
      <c r="M60" s="33"/>
      <c r="N60" s="34">
        <v>9</v>
      </c>
      <c r="O60" s="9">
        <v>22</v>
      </c>
      <c r="P60" s="70" t="s">
        <v>113</v>
      </c>
      <c r="Q60" s="28" t="str">
        <f t="shared" si="25"/>
        <v>5</v>
      </c>
      <c r="R60" s="28" t="str">
        <f t="shared" si="26"/>
        <v>5</v>
      </c>
      <c r="S60" s="28" t="str">
        <f t="shared" si="27"/>
        <v>3</v>
      </c>
      <c r="T60" s="28" t="str">
        <f t="shared" si="28"/>
        <v>3</v>
      </c>
      <c r="U60" s="28" t="str">
        <f t="shared" si="29"/>
        <v>0</v>
      </c>
      <c r="V60" s="28" t="str">
        <f t="shared" si="30"/>
        <v>0</v>
      </c>
      <c r="W60" s="28" t="str">
        <f t="shared" si="31"/>
        <v>0</v>
      </c>
      <c r="X60" s="28" t="str">
        <f t="shared" si="32"/>
        <v>0</v>
      </c>
      <c r="Y60" s="28" t="str">
        <f t="shared" si="33"/>
        <v>0</v>
      </c>
      <c r="Z60" s="28" t="str">
        <f t="shared" si="34"/>
        <v>0</v>
      </c>
      <c r="AA60" s="28" t="str">
        <f t="shared" si="35"/>
        <v>3</v>
      </c>
      <c r="AB60" s="18">
        <f t="shared" si="37"/>
        <v>51</v>
      </c>
    </row>
    <row r="61" spans="1:34">
      <c r="A61" s="10">
        <v>23</v>
      </c>
      <c r="B61" s="66" t="s">
        <v>98</v>
      </c>
      <c r="C61" s="30">
        <f t="shared" si="36"/>
        <v>62</v>
      </c>
      <c r="D61" s="41">
        <v>16</v>
      </c>
      <c r="E61" s="41">
        <v>17</v>
      </c>
      <c r="F61" s="39">
        <v>15</v>
      </c>
      <c r="G61" s="41">
        <v>4</v>
      </c>
      <c r="H61" s="41"/>
      <c r="I61" s="30"/>
      <c r="J61" s="33"/>
      <c r="K61" s="33">
        <v>10</v>
      </c>
      <c r="L61" s="33"/>
      <c r="M61" s="33"/>
      <c r="N61" s="34"/>
      <c r="O61" s="9">
        <v>23</v>
      </c>
      <c r="P61" s="66" t="s">
        <v>132</v>
      </c>
      <c r="Q61" s="28" t="str">
        <f t="shared" si="25"/>
        <v>4</v>
      </c>
      <c r="R61" s="28" t="str">
        <f t="shared" si="26"/>
        <v>4</v>
      </c>
      <c r="S61" s="28" t="str">
        <f t="shared" si="27"/>
        <v>4</v>
      </c>
      <c r="T61" s="28" t="str">
        <f t="shared" si="28"/>
        <v>3</v>
      </c>
      <c r="U61" s="28" t="str">
        <f t="shared" si="29"/>
        <v>0</v>
      </c>
      <c r="V61" s="28" t="str">
        <f t="shared" si="30"/>
        <v>0</v>
      </c>
      <c r="W61" s="28" t="str">
        <f t="shared" si="31"/>
        <v>0</v>
      </c>
      <c r="X61" s="28" t="str">
        <f t="shared" si="32"/>
        <v>3</v>
      </c>
      <c r="Y61" s="28" t="str">
        <f t="shared" si="33"/>
        <v>0</v>
      </c>
      <c r="Z61" s="28" t="str">
        <f t="shared" si="34"/>
        <v>0</v>
      </c>
      <c r="AA61" s="28" t="str">
        <f t="shared" si="35"/>
        <v>0</v>
      </c>
      <c r="AB61" s="18">
        <f t="shared" si="37"/>
        <v>46</v>
      </c>
    </row>
    <row r="62" spans="1:34">
      <c r="A62" s="10">
        <v>24</v>
      </c>
      <c r="B62" s="66" t="s">
        <v>99</v>
      </c>
      <c r="C62" s="30">
        <f t="shared" si="36"/>
        <v>38</v>
      </c>
      <c r="D62" s="41">
        <v>10</v>
      </c>
      <c r="E62" s="41">
        <v>11</v>
      </c>
      <c r="F62" s="39">
        <v>8</v>
      </c>
      <c r="G62" s="41">
        <v>4</v>
      </c>
      <c r="H62" s="41"/>
      <c r="I62" s="30"/>
      <c r="J62" s="33"/>
      <c r="K62" s="33"/>
      <c r="L62" s="33">
        <v>5</v>
      </c>
      <c r="M62" s="33"/>
      <c r="N62" s="34"/>
      <c r="O62" s="9">
        <v>24</v>
      </c>
      <c r="P62" s="66" t="s">
        <v>115</v>
      </c>
      <c r="Q62" s="28" t="str">
        <f t="shared" si="25"/>
        <v>3</v>
      </c>
      <c r="R62" s="28" t="str">
        <f t="shared" si="26"/>
        <v>3</v>
      </c>
      <c r="S62" s="28" t="str">
        <f t="shared" si="27"/>
        <v>3</v>
      </c>
      <c r="T62" s="28" t="str">
        <f t="shared" si="28"/>
        <v>3</v>
      </c>
      <c r="U62" s="28" t="str">
        <f t="shared" si="29"/>
        <v>0</v>
      </c>
      <c r="V62" s="28" t="str">
        <f t="shared" si="30"/>
        <v>0</v>
      </c>
      <c r="W62" s="28" t="str">
        <f t="shared" si="31"/>
        <v>0</v>
      </c>
      <c r="X62" s="28" t="str">
        <f t="shared" si="32"/>
        <v>0</v>
      </c>
      <c r="Y62" s="28" t="str">
        <f t="shared" si="33"/>
        <v>3</v>
      </c>
      <c r="Z62" s="28" t="str">
        <f t="shared" si="34"/>
        <v>0</v>
      </c>
      <c r="AA62" s="28" t="str">
        <f t="shared" si="35"/>
        <v>0</v>
      </c>
      <c r="AB62" s="18">
        <f t="shared" si="37"/>
        <v>28</v>
      </c>
    </row>
    <row r="63" spans="1:34">
      <c r="A63" s="10">
        <v>25</v>
      </c>
      <c r="B63" s="70" t="s">
        <v>100</v>
      </c>
      <c r="C63" s="59">
        <f t="shared" si="36"/>
        <v>81</v>
      </c>
      <c r="D63" s="60">
        <v>23</v>
      </c>
      <c r="E63" s="60">
        <v>16</v>
      </c>
      <c r="F63" s="60">
        <v>18</v>
      </c>
      <c r="G63" s="60">
        <v>7</v>
      </c>
      <c r="H63" s="60">
        <v>17</v>
      </c>
      <c r="I63" s="33"/>
      <c r="J63" s="33"/>
      <c r="K63" s="33"/>
      <c r="L63" s="33"/>
      <c r="M63" s="33"/>
      <c r="N63" s="34"/>
      <c r="O63" s="9">
        <v>25</v>
      </c>
      <c r="P63" s="70" t="s">
        <v>133</v>
      </c>
      <c r="Q63" s="28" t="str">
        <f t="shared" si="25"/>
        <v>5</v>
      </c>
      <c r="R63" s="28" t="str">
        <f t="shared" si="26"/>
        <v>4</v>
      </c>
      <c r="S63" s="28" t="str">
        <f t="shared" si="27"/>
        <v>4</v>
      </c>
      <c r="T63" s="28" t="str">
        <f t="shared" si="28"/>
        <v>3</v>
      </c>
      <c r="U63" s="28" t="str">
        <f t="shared" si="29"/>
        <v>4</v>
      </c>
      <c r="V63" s="28" t="str">
        <f t="shared" si="30"/>
        <v>0</v>
      </c>
      <c r="W63" s="28" t="str">
        <f t="shared" si="31"/>
        <v>0</v>
      </c>
      <c r="X63" s="28" t="str">
        <f t="shared" si="32"/>
        <v>0</v>
      </c>
      <c r="Y63" s="28" t="str">
        <f t="shared" si="33"/>
        <v>0</v>
      </c>
      <c r="Z63" s="28" t="str">
        <f t="shared" si="34"/>
        <v>0</v>
      </c>
      <c r="AA63" s="28" t="str">
        <f t="shared" si="35"/>
        <v>0</v>
      </c>
      <c r="AB63" s="18">
        <f t="shared" si="37"/>
        <v>58</v>
      </c>
    </row>
    <row r="64" spans="1:34" ht="110.25" customHeight="1">
      <c r="A64" s="138" t="s">
        <v>17</v>
      </c>
      <c r="B64" s="139"/>
      <c r="C64" s="140"/>
      <c r="D64" s="16" t="s">
        <v>134</v>
      </c>
      <c r="E64" s="16" t="s">
        <v>135</v>
      </c>
      <c r="F64" s="16" t="s">
        <v>119</v>
      </c>
      <c r="G64" s="16" t="s">
        <v>41</v>
      </c>
      <c r="H64" s="16" t="s">
        <v>30</v>
      </c>
      <c r="I64" s="16" t="s">
        <v>31</v>
      </c>
      <c r="J64" s="16" t="s">
        <v>32</v>
      </c>
      <c r="K64" s="16" t="s">
        <v>136</v>
      </c>
      <c r="L64" s="16" t="s">
        <v>119</v>
      </c>
      <c r="M64" s="16" t="s">
        <v>34</v>
      </c>
      <c r="N64" s="16" t="s">
        <v>117</v>
      </c>
      <c r="O64" s="161" t="s">
        <v>17</v>
      </c>
      <c r="P64" s="162"/>
      <c r="Q64" s="16" t="s">
        <v>134</v>
      </c>
      <c r="R64" s="16" t="s">
        <v>135</v>
      </c>
      <c r="S64" s="16" t="s">
        <v>119</v>
      </c>
      <c r="T64" s="16" t="s">
        <v>41</v>
      </c>
      <c r="U64" s="16" t="s">
        <v>30</v>
      </c>
      <c r="V64" s="16" t="s">
        <v>31</v>
      </c>
      <c r="W64" s="16" t="s">
        <v>32</v>
      </c>
      <c r="X64" s="16" t="s">
        <v>136</v>
      </c>
      <c r="Y64" s="16" t="s">
        <v>119</v>
      </c>
      <c r="Z64" s="16" t="s">
        <v>34</v>
      </c>
      <c r="AA64" s="16" t="s">
        <v>117</v>
      </c>
      <c r="AB64" s="144"/>
      <c r="AC64" s="71" t="s">
        <v>137</v>
      </c>
      <c r="AD64" s="71" t="s">
        <v>138</v>
      </c>
      <c r="AE64" s="71" t="s">
        <v>139</v>
      </c>
      <c r="AF64" s="71" t="s">
        <v>117</v>
      </c>
      <c r="AG64" s="71" t="s">
        <v>33</v>
      </c>
      <c r="AH64" s="71" t="s">
        <v>140</v>
      </c>
    </row>
    <row r="65" spans="1:34">
      <c r="A65" s="154" t="s">
        <v>26</v>
      </c>
      <c r="B65" s="163" t="s">
        <v>27</v>
      </c>
      <c r="C65" s="165">
        <f>SUM(C39:C63)</f>
        <v>1312</v>
      </c>
      <c r="D65" s="159">
        <f>SUM(D39:D63)</f>
        <v>368</v>
      </c>
      <c r="E65" s="159">
        <f t="shared" ref="E65:N65" si="38">SUM(E39:E63)</f>
        <v>316</v>
      </c>
      <c r="F65" s="159">
        <f t="shared" si="38"/>
        <v>258</v>
      </c>
      <c r="G65" s="159">
        <f t="shared" si="38"/>
        <v>136</v>
      </c>
      <c r="H65" s="159">
        <f t="shared" si="38"/>
        <v>132</v>
      </c>
      <c r="I65" s="159">
        <f t="shared" si="38"/>
        <v>0</v>
      </c>
      <c r="J65" s="159">
        <f t="shared" si="38"/>
        <v>0</v>
      </c>
      <c r="K65" s="159">
        <f t="shared" si="38"/>
        <v>21</v>
      </c>
      <c r="L65" s="159">
        <f t="shared" si="38"/>
        <v>72</v>
      </c>
      <c r="M65" s="159">
        <f t="shared" si="38"/>
        <v>0</v>
      </c>
      <c r="N65" s="159">
        <f t="shared" si="38"/>
        <v>9</v>
      </c>
      <c r="O65" s="154" t="s">
        <v>26</v>
      </c>
      <c r="P65" s="15" t="s">
        <v>18</v>
      </c>
      <c r="Q65" s="14">
        <f>COUNTIF(Q39:Q63,5)</f>
        <v>11</v>
      </c>
      <c r="R65" s="14">
        <f>COUNTIF(R39:R63,5)</f>
        <v>1</v>
      </c>
      <c r="S65" s="14">
        <f t="shared" ref="S65:AA65" si="39">COUNTIF(S39:S63,5)</f>
        <v>0</v>
      </c>
      <c r="T65" s="14">
        <f t="shared" si="39"/>
        <v>0</v>
      </c>
      <c r="U65" s="14">
        <f t="shared" si="39"/>
        <v>0</v>
      </c>
      <c r="V65" s="14">
        <f t="shared" si="39"/>
        <v>0</v>
      </c>
      <c r="W65" s="14">
        <f t="shared" si="39"/>
        <v>0</v>
      </c>
      <c r="X65" s="14">
        <f t="shared" si="39"/>
        <v>0</v>
      </c>
      <c r="Y65" s="14">
        <f t="shared" si="39"/>
        <v>0</v>
      </c>
      <c r="Z65" s="14">
        <f t="shared" si="39"/>
        <v>0</v>
      </c>
      <c r="AA65" s="14">
        <f t="shared" si="39"/>
        <v>0</v>
      </c>
      <c r="AB65" s="145"/>
      <c r="AC65" s="72">
        <f>COUNTIF(Q39:Q51,"5")</f>
        <v>4</v>
      </c>
      <c r="AD65" s="73">
        <f>COUNTIF(Q52:Q63,"5")</f>
        <v>7</v>
      </c>
      <c r="AE65" s="72">
        <f>COUNTIF(R39:R51,"5")</f>
        <v>0</v>
      </c>
      <c r="AF65" s="73">
        <f>COUNTIF(R52:R63,"5")</f>
        <v>1</v>
      </c>
      <c r="AG65" s="72">
        <f>COUNTIF(X39:X51,"5")</f>
        <v>0</v>
      </c>
      <c r="AH65" s="73">
        <f>COUNTIF(X52:X63,"5")</f>
        <v>0</v>
      </c>
    </row>
    <row r="66" spans="1:34">
      <c r="A66" s="155"/>
      <c r="B66" s="164"/>
      <c r="C66" s="166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55"/>
      <c r="P66" s="11" t="s">
        <v>19</v>
      </c>
      <c r="Q66" s="14">
        <f>COUNTIF(Q39:Q63,4)</f>
        <v>8</v>
      </c>
      <c r="R66" s="14">
        <f t="shared" ref="R66:AA66" si="40">COUNTIF(R39:R63,4)</f>
        <v>11</v>
      </c>
      <c r="S66" s="14">
        <f t="shared" si="40"/>
        <v>5</v>
      </c>
      <c r="T66" s="14">
        <f t="shared" si="40"/>
        <v>0</v>
      </c>
      <c r="U66" s="14">
        <f t="shared" si="40"/>
        <v>5</v>
      </c>
      <c r="V66" s="14">
        <f t="shared" si="40"/>
        <v>0</v>
      </c>
      <c r="W66" s="14">
        <f t="shared" si="40"/>
        <v>0</v>
      </c>
      <c r="X66" s="14">
        <f t="shared" si="40"/>
        <v>0</v>
      </c>
      <c r="Y66" s="14">
        <f t="shared" si="40"/>
        <v>0</v>
      </c>
      <c r="Z66" s="14">
        <f t="shared" si="40"/>
        <v>0</v>
      </c>
      <c r="AA66" s="14">
        <f t="shared" si="40"/>
        <v>0</v>
      </c>
      <c r="AB66" s="145"/>
      <c r="AC66" s="72">
        <f>COUNTIF(Q39:Q51,"4")</f>
        <v>6</v>
      </c>
      <c r="AD66" s="73">
        <f>COUNTIF(Q52:Q63,"4")</f>
        <v>2</v>
      </c>
      <c r="AE66" s="72">
        <f>COUNTIF(R39:R51,"4")</f>
        <v>6</v>
      </c>
      <c r="AF66" s="73">
        <f>COUNTIF(R52:R63,"4")</f>
        <v>5</v>
      </c>
      <c r="AG66" s="72">
        <f>COUNTIF(X39:X51,"4")</f>
        <v>0</v>
      </c>
      <c r="AH66" s="73">
        <f>COUNTIF(X52:X63,"4")</f>
        <v>0</v>
      </c>
    </row>
    <row r="67" spans="1:34">
      <c r="A67" s="155"/>
      <c r="B67" s="164"/>
      <c r="C67" s="166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55"/>
      <c r="P67" s="11" t="s">
        <v>20</v>
      </c>
      <c r="Q67" s="14">
        <f>COUNTIF(Q39:Q63,3)</f>
        <v>3</v>
      </c>
      <c r="R67" s="14">
        <f t="shared" ref="R67:AA67" si="41">COUNTIF(R39:R63,3)</f>
        <v>10</v>
      </c>
      <c r="S67" s="14">
        <f t="shared" si="41"/>
        <v>17</v>
      </c>
      <c r="T67" s="14">
        <f t="shared" si="41"/>
        <v>22</v>
      </c>
      <c r="U67" s="14">
        <f t="shared" si="41"/>
        <v>4</v>
      </c>
      <c r="V67" s="14">
        <f t="shared" si="41"/>
        <v>0</v>
      </c>
      <c r="W67" s="14">
        <f t="shared" si="41"/>
        <v>0</v>
      </c>
      <c r="X67" s="14">
        <f t="shared" si="41"/>
        <v>2</v>
      </c>
      <c r="Y67" s="14">
        <f t="shared" si="41"/>
        <v>9</v>
      </c>
      <c r="Z67" s="14">
        <f t="shared" si="41"/>
        <v>0</v>
      </c>
      <c r="AA67" s="14">
        <f t="shared" si="41"/>
        <v>1</v>
      </c>
      <c r="AB67" s="145"/>
      <c r="AC67" s="74">
        <f>COUNTIF(Q39:Q51,"3")</f>
        <v>2</v>
      </c>
      <c r="AD67" s="75">
        <f>COUNTIF(Q52:Q63,"3")</f>
        <v>1</v>
      </c>
      <c r="AE67" s="74">
        <f>COUNTIF(R39:R51,"3")</f>
        <v>6</v>
      </c>
      <c r="AF67" s="75">
        <f>COUNTIF(R52:R63,"3")</f>
        <v>4</v>
      </c>
      <c r="AG67" s="74">
        <f>COUNTIF(X39:X51,"3")</f>
        <v>0</v>
      </c>
      <c r="AH67" s="75">
        <f>COUNTIF(X52:X63,"3")</f>
        <v>2</v>
      </c>
    </row>
    <row r="68" spans="1:34">
      <c r="A68" s="155"/>
      <c r="B68" s="164"/>
      <c r="C68" s="166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55"/>
      <c r="P68" s="11" t="s">
        <v>21</v>
      </c>
      <c r="Q68" s="14">
        <f>COUNTIF(Q39:Q63,2)</f>
        <v>0</v>
      </c>
      <c r="R68" s="14">
        <f t="shared" ref="R68:AA68" si="42">COUNTIF(R39:R63,2)</f>
        <v>0</v>
      </c>
      <c r="S68" s="14">
        <f t="shared" si="42"/>
        <v>0</v>
      </c>
      <c r="T68" s="14">
        <f t="shared" si="42"/>
        <v>0</v>
      </c>
      <c r="U68" s="14">
        <f t="shared" si="42"/>
        <v>0</v>
      </c>
      <c r="V68" s="14">
        <f t="shared" si="42"/>
        <v>0</v>
      </c>
      <c r="W68" s="14">
        <f t="shared" si="42"/>
        <v>0</v>
      </c>
      <c r="X68" s="14">
        <f t="shared" si="42"/>
        <v>0</v>
      </c>
      <c r="Y68" s="14">
        <f t="shared" si="42"/>
        <v>1</v>
      </c>
      <c r="Z68" s="14">
        <f t="shared" si="42"/>
        <v>0</v>
      </c>
      <c r="AA68" s="14">
        <f t="shared" si="42"/>
        <v>0</v>
      </c>
      <c r="AB68" s="145"/>
      <c r="AC68" s="74">
        <f>COUNTIF(Q39:Q51,"2")</f>
        <v>0</v>
      </c>
      <c r="AD68" s="75">
        <f>COUNTIF(Q52:Q63,"2")</f>
        <v>0</v>
      </c>
      <c r="AE68" s="74">
        <f>COUNTIF(R39:R51,"2")</f>
        <v>0</v>
      </c>
      <c r="AF68" s="75">
        <f>COUNTIF(R52:R63,"2")</f>
        <v>0</v>
      </c>
      <c r="AG68" s="74">
        <f>COUNTIF(X39:X51,"2")</f>
        <v>0</v>
      </c>
      <c r="AH68" s="75">
        <f>COUNTIF(X52:X63,"2")</f>
        <v>0</v>
      </c>
    </row>
    <row r="69" spans="1:34">
      <c r="A69" s="155"/>
      <c r="B69" s="164"/>
      <c r="C69" s="166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55"/>
      <c r="P69" s="173" t="s">
        <v>38</v>
      </c>
      <c r="Q69" s="152">
        <f>SUM(Q65:Q68)</f>
        <v>22</v>
      </c>
      <c r="R69" s="149">
        <f>SUM(R65:R68)</f>
        <v>22</v>
      </c>
      <c r="S69" s="171">
        <f t="shared" ref="S69:AA69" si="43">SUM(S65:S68)</f>
        <v>22</v>
      </c>
      <c r="T69" s="147">
        <f t="shared" si="43"/>
        <v>22</v>
      </c>
      <c r="U69" s="147">
        <f t="shared" si="43"/>
        <v>9</v>
      </c>
      <c r="V69" s="149">
        <f t="shared" si="43"/>
        <v>0</v>
      </c>
      <c r="W69" s="149">
        <f t="shared" si="43"/>
        <v>0</v>
      </c>
      <c r="X69" s="171">
        <f t="shared" si="43"/>
        <v>2</v>
      </c>
      <c r="Y69" s="147">
        <f t="shared" si="43"/>
        <v>10</v>
      </c>
      <c r="Z69" s="147">
        <f t="shared" si="43"/>
        <v>0</v>
      </c>
      <c r="AA69" s="157">
        <f t="shared" si="43"/>
        <v>1</v>
      </c>
      <c r="AB69" s="145"/>
      <c r="AC69" s="76">
        <f t="shared" ref="AC69" si="44">SUM(AC65:AC68)</f>
        <v>12</v>
      </c>
      <c r="AD69" s="67">
        <f>SUM(AD65:AD68)</f>
        <v>10</v>
      </c>
      <c r="AE69" s="76">
        <f>SUM(AE65:AE68)</f>
        <v>12</v>
      </c>
      <c r="AF69" s="67">
        <f t="shared" ref="AF69:AH69" si="45">SUM(AF65:AF68)</f>
        <v>10</v>
      </c>
      <c r="AG69" s="76">
        <f>SUM(AG65:AG68)</f>
        <v>0</v>
      </c>
      <c r="AH69" s="67">
        <f t="shared" si="45"/>
        <v>2</v>
      </c>
    </row>
    <row r="70" spans="1:34" ht="15" customHeight="1">
      <c r="A70" s="155"/>
      <c r="B70" s="167" t="s">
        <v>15</v>
      </c>
      <c r="C70" s="169">
        <f>C65/Q69</f>
        <v>59.636363636363633</v>
      </c>
      <c r="D70" s="134">
        <f>D65/Q69</f>
        <v>16.727272727272727</v>
      </c>
      <c r="E70" s="134">
        <f t="shared" ref="E70:N70" si="46">E65/R69</f>
        <v>14.363636363636363</v>
      </c>
      <c r="F70" s="134">
        <f t="shared" si="46"/>
        <v>11.727272727272727</v>
      </c>
      <c r="G70" s="134">
        <f t="shared" si="46"/>
        <v>6.1818181818181817</v>
      </c>
      <c r="H70" s="134">
        <f t="shared" si="46"/>
        <v>14.666666666666666</v>
      </c>
      <c r="I70" s="134" t="e">
        <f t="shared" si="46"/>
        <v>#DIV/0!</v>
      </c>
      <c r="J70" s="134" t="e">
        <f t="shared" si="46"/>
        <v>#DIV/0!</v>
      </c>
      <c r="K70" s="134">
        <f t="shared" si="46"/>
        <v>10.5</v>
      </c>
      <c r="L70" s="134">
        <f t="shared" si="46"/>
        <v>7.2</v>
      </c>
      <c r="M70" s="134" t="e">
        <f t="shared" si="46"/>
        <v>#DIV/0!</v>
      </c>
      <c r="N70" s="134">
        <f t="shared" si="46"/>
        <v>9</v>
      </c>
      <c r="O70" s="155"/>
      <c r="P70" s="174"/>
      <c r="Q70" s="153"/>
      <c r="R70" s="115"/>
      <c r="S70" s="172"/>
      <c r="T70" s="148"/>
      <c r="U70" s="148"/>
      <c r="V70" s="115"/>
      <c r="W70" s="115"/>
      <c r="X70" s="172"/>
      <c r="Y70" s="148"/>
      <c r="Z70" s="148"/>
      <c r="AA70" s="158"/>
      <c r="AB70" s="145"/>
      <c r="AC70" s="68">
        <f>SUM(D39:D51)</f>
        <v>183</v>
      </c>
      <c r="AD70" s="68">
        <f>SUM(D52:D63)</f>
        <v>185</v>
      </c>
      <c r="AE70" s="68">
        <f>SUM(E39:E51)</f>
        <v>165</v>
      </c>
      <c r="AF70" s="68">
        <f>SUM(E52:E63)</f>
        <v>151</v>
      </c>
      <c r="AG70" s="68">
        <f>SUM(K39:K51)</f>
        <v>0</v>
      </c>
      <c r="AH70" s="68">
        <f>SUM(K52:K63)</f>
        <v>21</v>
      </c>
    </row>
    <row r="71" spans="1:34" ht="15" customHeight="1">
      <c r="A71" s="155"/>
      <c r="B71" s="167"/>
      <c r="C71" s="169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55"/>
      <c r="P71" s="12" t="s">
        <v>22</v>
      </c>
      <c r="Q71" s="54">
        <f>(Q65+Q66+Q67)/Q69</f>
        <v>1</v>
      </c>
      <c r="R71" s="54">
        <f t="shared" ref="R71:AA71" si="47">(R65+R66+R67)/R69</f>
        <v>1</v>
      </c>
      <c r="S71" s="54">
        <f t="shared" si="47"/>
        <v>1</v>
      </c>
      <c r="T71" s="54">
        <f t="shared" si="47"/>
        <v>1</v>
      </c>
      <c r="U71" s="54">
        <f t="shared" si="47"/>
        <v>1</v>
      </c>
      <c r="V71" s="54" t="e">
        <f t="shared" si="47"/>
        <v>#DIV/0!</v>
      </c>
      <c r="W71" s="54" t="e">
        <f t="shared" si="47"/>
        <v>#DIV/0!</v>
      </c>
      <c r="X71" s="54">
        <f t="shared" si="47"/>
        <v>1</v>
      </c>
      <c r="Y71" s="54">
        <f t="shared" si="47"/>
        <v>0.9</v>
      </c>
      <c r="Z71" s="54" t="e">
        <f t="shared" si="47"/>
        <v>#DIV/0!</v>
      </c>
      <c r="AA71" s="54">
        <f t="shared" si="47"/>
        <v>1</v>
      </c>
      <c r="AB71" s="145"/>
      <c r="AC71" s="54">
        <f>(AC65+AC66+AC67)/AC69</f>
        <v>1</v>
      </c>
      <c r="AD71" s="54">
        <f t="shared" ref="AD71" si="48">(AD65+AD66+AD67)/AD69</f>
        <v>1</v>
      </c>
      <c r="AE71" s="54">
        <f t="shared" ref="AE71:AH71" si="49">(AE65+AE66+AE67)/AE69</f>
        <v>1</v>
      </c>
      <c r="AF71" s="54">
        <f t="shared" si="49"/>
        <v>1</v>
      </c>
      <c r="AG71" s="54" t="e">
        <f t="shared" si="49"/>
        <v>#DIV/0!</v>
      </c>
      <c r="AH71" s="54">
        <f t="shared" si="49"/>
        <v>1</v>
      </c>
    </row>
    <row r="72" spans="1:34">
      <c r="A72" s="155"/>
      <c r="B72" s="167"/>
      <c r="C72" s="169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55"/>
      <c r="P72" s="11" t="s">
        <v>23</v>
      </c>
      <c r="Q72" s="53">
        <f t="shared" ref="Q72:AA72" si="50">(Q65+Q66)/Q69</f>
        <v>0.86363636363636365</v>
      </c>
      <c r="R72" s="53">
        <f t="shared" si="50"/>
        <v>0.54545454545454541</v>
      </c>
      <c r="S72" s="53">
        <f t="shared" si="50"/>
        <v>0.22727272727272727</v>
      </c>
      <c r="T72" s="53">
        <f t="shared" si="50"/>
        <v>0</v>
      </c>
      <c r="U72" s="53">
        <f t="shared" si="50"/>
        <v>0.55555555555555558</v>
      </c>
      <c r="V72" s="53" t="e">
        <f t="shared" si="50"/>
        <v>#DIV/0!</v>
      </c>
      <c r="W72" s="53" t="e">
        <f t="shared" si="50"/>
        <v>#DIV/0!</v>
      </c>
      <c r="X72" s="53">
        <f t="shared" si="50"/>
        <v>0</v>
      </c>
      <c r="Y72" s="53">
        <f t="shared" si="50"/>
        <v>0</v>
      </c>
      <c r="Z72" s="53" t="e">
        <f t="shared" si="50"/>
        <v>#DIV/0!</v>
      </c>
      <c r="AA72" s="53">
        <f t="shared" si="50"/>
        <v>0</v>
      </c>
      <c r="AB72" s="145"/>
      <c r="AC72" s="53">
        <f t="shared" ref="AC72:AD72" si="51">(AC65+AC66)/AC69</f>
        <v>0.83333333333333337</v>
      </c>
      <c r="AD72" s="53">
        <f t="shared" si="51"/>
        <v>0.9</v>
      </c>
      <c r="AE72" s="53">
        <f t="shared" ref="AE72:AH72" si="52">(AE65+AE66)/AE69</f>
        <v>0.5</v>
      </c>
      <c r="AF72" s="53">
        <f t="shared" si="52"/>
        <v>0.6</v>
      </c>
      <c r="AG72" s="53" t="e">
        <f t="shared" si="52"/>
        <v>#DIV/0!</v>
      </c>
      <c r="AH72" s="53">
        <f t="shared" si="52"/>
        <v>0</v>
      </c>
    </row>
    <row r="73" spans="1:34" ht="25.5">
      <c r="A73" s="155"/>
      <c r="B73" s="167"/>
      <c r="C73" s="169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55"/>
      <c r="P73" s="11" t="s">
        <v>24</v>
      </c>
      <c r="Q73" s="54">
        <f>(Q65+Q66*0.64+Q67*0.36+Q68*0.16)/Q69</f>
        <v>0.78181818181818197</v>
      </c>
      <c r="R73" s="54">
        <f t="shared" ref="R73:AA73" si="53">(R65+R66*0.64+R67*0.36+R68*0.16)/R69</f>
        <v>0.52909090909090906</v>
      </c>
      <c r="S73" s="54">
        <f t="shared" si="53"/>
        <v>0.42363636363636364</v>
      </c>
      <c r="T73" s="54">
        <f t="shared" si="53"/>
        <v>0.36</v>
      </c>
      <c r="U73" s="54">
        <f t="shared" si="53"/>
        <v>0.51555555555555566</v>
      </c>
      <c r="V73" s="54" t="e">
        <f t="shared" si="53"/>
        <v>#DIV/0!</v>
      </c>
      <c r="W73" s="54" t="e">
        <f t="shared" si="53"/>
        <v>#DIV/0!</v>
      </c>
      <c r="X73" s="54">
        <f t="shared" si="53"/>
        <v>0.36</v>
      </c>
      <c r="Y73" s="54">
        <f t="shared" si="53"/>
        <v>0.33999999999999997</v>
      </c>
      <c r="Z73" s="54" t="e">
        <f t="shared" si="53"/>
        <v>#DIV/0!</v>
      </c>
      <c r="AA73" s="54">
        <f t="shared" si="53"/>
        <v>0.36</v>
      </c>
      <c r="AB73" s="145"/>
      <c r="AC73" s="54">
        <f t="shared" ref="AC73:AH73" si="54">(AC65+AC66*0.64+AC67*0.36+AC68*0.16)/AC69</f>
        <v>0.71333333333333337</v>
      </c>
      <c r="AD73" s="54">
        <f t="shared" si="54"/>
        <v>0.86399999999999988</v>
      </c>
      <c r="AE73" s="54">
        <f t="shared" si="54"/>
        <v>0.5</v>
      </c>
      <c r="AF73" s="54">
        <f t="shared" si="54"/>
        <v>0.56400000000000006</v>
      </c>
      <c r="AG73" s="54" t="e">
        <f t="shared" si="54"/>
        <v>#DIV/0!</v>
      </c>
      <c r="AH73" s="54">
        <f t="shared" si="54"/>
        <v>0.36</v>
      </c>
    </row>
    <row r="74" spans="1:34" ht="15" customHeight="1">
      <c r="A74" s="156"/>
      <c r="B74" s="168"/>
      <c r="C74" s="170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56"/>
      <c r="P74" s="13" t="s">
        <v>25</v>
      </c>
      <c r="Q74" s="4">
        <f>(Q65*5+Q66*4+Q67*3+Q68*2)/Q69</f>
        <v>4.3636363636363633</v>
      </c>
      <c r="R74" s="17">
        <f t="shared" ref="R74:AA74" si="55">(R65*5+R66*4+R67*3+R68*2)/R69</f>
        <v>3.5909090909090908</v>
      </c>
      <c r="S74" s="58">
        <f t="shared" si="55"/>
        <v>3.2272727272727271</v>
      </c>
      <c r="T74" s="17">
        <f t="shared" si="55"/>
        <v>3</v>
      </c>
      <c r="U74" s="17">
        <f t="shared" si="55"/>
        <v>3.5555555555555554</v>
      </c>
      <c r="V74" s="17" t="e">
        <f t="shared" si="55"/>
        <v>#DIV/0!</v>
      </c>
      <c r="W74" s="58" t="e">
        <f t="shared" si="55"/>
        <v>#DIV/0!</v>
      </c>
      <c r="X74" s="57">
        <f t="shared" si="55"/>
        <v>3</v>
      </c>
      <c r="Y74" s="57">
        <f t="shared" si="55"/>
        <v>2.9</v>
      </c>
      <c r="Z74" s="57" t="e">
        <f t="shared" si="55"/>
        <v>#DIV/0!</v>
      </c>
      <c r="AA74" s="5">
        <f t="shared" si="55"/>
        <v>3</v>
      </c>
      <c r="AB74" s="146"/>
      <c r="AC74" s="2">
        <f t="shared" ref="AC74:AH74" si="56">(AC65*5+AC66*4+AC67*3+AC68*2)/AC69</f>
        <v>4.166666666666667</v>
      </c>
      <c r="AD74" s="77">
        <f t="shared" si="56"/>
        <v>4.5999999999999996</v>
      </c>
      <c r="AE74" s="2">
        <f t="shared" si="56"/>
        <v>3.5</v>
      </c>
      <c r="AF74" s="77">
        <f t="shared" si="56"/>
        <v>3.7</v>
      </c>
      <c r="AG74" s="2" t="e">
        <f t="shared" si="56"/>
        <v>#DIV/0!</v>
      </c>
      <c r="AH74" s="77">
        <f t="shared" si="56"/>
        <v>3</v>
      </c>
    </row>
    <row r="75" spans="1:34">
      <c r="AC75">
        <f t="shared" ref="AC75:AH75" si="57">AC70/AC69</f>
        <v>15.25</v>
      </c>
      <c r="AD75">
        <f t="shared" si="57"/>
        <v>18.5</v>
      </c>
      <c r="AE75">
        <f t="shared" si="57"/>
        <v>13.75</v>
      </c>
      <c r="AF75">
        <f t="shared" si="57"/>
        <v>15.1</v>
      </c>
      <c r="AG75" t="e">
        <f t="shared" si="57"/>
        <v>#DIV/0!</v>
      </c>
      <c r="AH75">
        <f t="shared" si="57"/>
        <v>10.5</v>
      </c>
    </row>
    <row r="78" spans="1:34">
      <c r="A78" s="124" t="s">
        <v>193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6"/>
    </row>
    <row r="79" spans="1:34" ht="87.75" customHeight="1">
      <c r="A79" s="161" t="s">
        <v>35</v>
      </c>
      <c r="B79" s="162"/>
      <c r="C79" s="19" t="s">
        <v>2</v>
      </c>
      <c r="D79" s="20" t="s">
        <v>3</v>
      </c>
      <c r="E79" s="20" t="s">
        <v>4</v>
      </c>
      <c r="F79" s="20" t="s">
        <v>5</v>
      </c>
      <c r="G79" s="20" t="s">
        <v>6</v>
      </c>
      <c r="H79" s="20" t="s">
        <v>7</v>
      </c>
      <c r="I79" s="20" t="s">
        <v>8</v>
      </c>
      <c r="J79" s="20" t="s">
        <v>9</v>
      </c>
      <c r="K79" s="20" t="s">
        <v>10</v>
      </c>
      <c r="L79" s="20" t="s">
        <v>11</v>
      </c>
      <c r="M79" s="20" t="s">
        <v>12</v>
      </c>
      <c r="N79" s="1" t="s">
        <v>13</v>
      </c>
      <c r="O79" s="161" t="s">
        <v>17</v>
      </c>
      <c r="P79" s="162"/>
      <c r="Q79" s="20" t="s">
        <v>3</v>
      </c>
      <c r="R79" s="20" t="s">
        <v>4</v>
      </c>
      <c r="S79" s="20" t="s">
        <v>5</v>
      </c>
      <c r="T79" s="20" t="s">
        <v>6</v>
      </c>
      <c r="U79" s="20" t="s">
        <v>7</v>
      </c>
      <c r="V79" s="20" t="s">
        <v>8</v>
      </c>
      <c r="W79" s="20" t="s">
        <v>9</v>
      </c>
      <c r="X79" s="20" t="s">
        <v>10</v>
      </c>
      <c r="Y79" s="20" t="s">
        <v>11</v>
      </c>
      <c r="Z79" s="20" t="s">
        <v>12</v>
      </c>
      <c r="AA79" s="1" t="s">
        <v>13</v>
      </c>
      <c r="AB79" s="26" t="s">
        <v>37</v>
      </c>
    </row>
    <row r="80" spans="1:34">
      <c r="A80" s="154" t="s">
        <v>36</v>
      </c>
      <c r="B80" s="163" t="s">
        <v>27</v>
      </c>
      <c r="C80" s="180">
        <f t="shared" ref="C80:N80" si="58">C22+C65</f>
        <v>2262</v>
      </c>
      <c r="D80" s="176">
        <f t="shared" si="58"/>
        <v>582</v>
      </c>
      <c r="E80" s="176">
        <f t="shared" si="58"/>
        <v>521</v>
      </c>
      <c r="F80" s="176">
        <f t="shared" si="58"/>
        <v>436</v>
      </c>
      <c r="G80" s="176">
        <f t="shared" si="58"/>
        <v>278</v>
      </c>
      <c r="H80" s="176">
        <f t="shared" si="58"/>
        <v>247</v>
      </c>
      <c r="I80" s="176">
        <f t="shared" si="58"/>
        <v>68</v>
      </c>
      <c r="J80" s="176">
        <f t="shared" si="58"/>
        <v>28</v>
      </c>
      <c r="K80" s="176">
        <f t="shared" si="58"/>
        <v>21</v>
      </c>
      <c r="L80" s="176">
        <f t="shared" si="58"/>
        <v>72</v>
      </c>
      <c r="M80" s="176">
        <f t="shared" si="58"/>
        <v>0</v>
      </c>
      <c r="N80" s="176">
        <f t="shared" si="58"/>
        <v>9</v>
      </c>
      <c r="O80" s="154" t="s">
        <v>36</v>
      </c>
      <c r="P80" s="15" t="s">
        <v>18</v>
      </c>
      <c r="Q80" s="14">
        <f>Q22+Q65</f>
        <v>15</v>
      </c>
      <c r="R80" s="14">
        <f>R22+R65</f>
        <v>1</v>
      </c>
      <c r="S80" s="14">
        <f t="shared" ref="S80:AA80" si="59">S22+S65</f>
        <v>0</v>
      </c>
      <c r="T80" s="14">
        <f t="shared" si="59"/>
        <v>0</v>
      </c>
      <c r="U80" s="14">
        <f t="shared" si="59"/>
        <v>1</v>
      </c>
      <c r="V80" s="14">
        <f t="shared" si="59"/>
        <v>0</v>
      </c>
      <c r="W80" s="14">
        <f t="shared" si="59"/>
        <v>0</v>
      </c>
      <c r="X80" s="14">
        <f t="shared" si="59"/>
        <v>0</v>
      </c>
      <c r="Y80" s="14">
        <f t="shared" si="59"/>
        <v>0</v>
      </c>
      <c r="Z80" s="14">
        <f t="shared" si="59"/>
        <v>0</v>
      </c>
      <c r="AA80" s="14">
        <f t="shared" si="59"/>
        <v>0</v>
      </c>
      <c r="AB80" s="25">
        <f>SUM(Q80:AA80)</f>
        <v>17</v>
      </c>
    </row>
    <row r="81" spans="1:37">
      <c r="A81" s="155"/>
      <c r="B81" s="164"/>
      <c r="C81" s="178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55"/>
      <c r="P81" s="11" t="s">
        <v>19</v>
      </c>
      <c r="Q81" s="3">
        <f>Q23+Q66</f>
        <v>15</v>
      </c>
      <c r="R81" s="3">
        <f t="shared" ref="R81:AA81" si="60">R23+R66</f>
        <v>20</v>
      </c>
      <c r="S81" s="3">
        <f t="shared" si="60"/>
        <v>12</v>
      </c>
      <c r="T81" s="3">
        <f t="shared" si="60"/>
        <v>4</v>
      </c>
      <c r="U81" s="3">
        <f t="shared" si="60"/>
        <v>9</v>
      </c>
      <c r="V81" s="3">
        <f t="shared" si="60"/>
        <v>3</v>
      </c>
      <c r="W81" s="3">
        <f t="shared" si="60"/>
        <v>1</v>
      </c>
      <c r="X81" s="3">
        <f t="shared" si="60"/>
        <v>0</v>
      </c>
      <c r="Y81" s="3">
        <f t="shared" si="60"/>
        <v>0</v>
      </c>
      <c r="Z81" s="3">
        <f t="shared" si="60"/>
        <v>0</v>
      </c>
      <c r="AA81" s="3">
        <f t="shared" si="60"/>
        <v>0</v>
      </c>
      <c r="AB81" s="25">
        <f t="shared" ref="AB81:AB83" si="61">SUM(Q81:AA81)</f>
        <v>64</v>
      </c>
    </row>
    <row r="82" spans="1:37">
      <c r="A82" s="155"/>
      <c r="B82" s="164"/>
      <c r="C82" s="178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55"/>
      <c r="P82" s="11" t="s">
        <v>20</v>
      </c>
      <c r="Q82" s="3">
        <f>Q24+Q67</f>
        <v>7</v>
      </c>
      <c r="R82" s="3">
        <f t="shared" ref="R82:AA82" si="62">R24+R67</f>
        <v>16</v>
      </c>
      <c r="S82" s="3">
        <f t="shared" si="62"/>
        <v>25</v>
      </c>
      <c r="T82" s="3">
        <f t="shared" si="62"/>
        <v>33</v>
      </c>
      <c r="U82" s="3">
        <f t="shared" si="62"/>
        <v>6</v>
      </c>
      <c r="V82" s="3">
        <f t="shared" si="62"/>
        <v>3</v>
      </c>
      <c r="W82" s="3">
        <f t="shared" si="62"/>
        <v>1</v>
      </c>
      <c r="X82" s="3">
        <f t="shared" si="62"/>
        <v>2</v>
      </c>
      <c r="Y82" s="3">
        <f t="shared" si="62"/>
        <v>9</v>
      </c>
      <c r="Z82" s="3">
        <f t="shared" si="62"/>
        <v>0</v>
      </c>
      <c r="AA82" s="3">
        <f t="shared" si="62"/>
        <v>1</v>
      </c>
      <c r="AB82" s="25">
        <f t="shared" si="61"/>
        <v>103</v>
      </c>
    </row>
    <row r="83" spans="1:37">
      <c r="A83" s="155"/>
      <c r="B83" s="164"/>
      <c r="C83" s="178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55"/>
      <c r="P83" s="11" t="s">
        <v>21</v>
      </c>
      <c r="Q83" s="3">
        <f>Q25+Q68</f>
        <v>0</v>
      </c>
      <c r="R83" s="3">
        <f t="shared" ref="R83:AA83" si="63">R25+R68</f>
        <v>0</v>
      </c>
      <c r="S83" s="3">
        <f t="shared" si="63"/>
        <v>0</v>
      </c>
      <c r="T83" s="3">
        <f t="shared" si="63"/>
        <v>0</v>
      </c>
      <c r="U83" s="3">
        <f t="shared" si="63"/>
        <v>0</v>
      </c>
      <c r="V83" s="3">
        <f t="shared" si="63"/>
        <v>0</v>
      </c>
      <c r="W83" s="3">
        <f t="shared" si="63"/>
        <v>0</v>
      </c>
      <c r="X83" s="3">
        <f t="shared" si="63"/>
        <v>0</v>
      </c>
      <c r="Y83" s="3">
        <f t="shared" si="63"/>
        <v>1</v>
      </c>
      <c r="Z83" s="3">
        <f t="shared" si="63"/>
        <v>0</v>
      </c>
      <c r="AA83" s="3">
        <f t="shared" si="63"/>
        <v>0</v>
      </c>
      <c r="AB83" s="25">
        <f t="shared" si="61"/>
        <v>1</v>
      </c>
    </row>
    <row r="84" spans="1:37">
      <c r="A84" s="155"/>
      <c r="B84" s="164"/>
      <c r="C84" s="178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55"/>
      <c r="P84" s="173" t="s">
        <v>38</v>
      </c>
      <c r="Q84" s="152">
        <f>Q26+Q69</f>
        <v>37</v>
      </c>
      <c r="R84" s="147">
        <f t="shared" ref="R84:AA84" si="64">R26+R69</f>
        <v>37</v>
      </c>
      <c r="S84" s="147">
        <f t="shared" si="64"/>
        <v>37</v>
      </c>
      <c r="T84" s="147">
        <f t="shared" si="64"/>
        <v>37</v>
      </c>
      <c r="U84" s="147">
        <f t="shared" si="64"/>
        <v>16</v>
      </c>
      <c r="V84" s="147">
        <f t="shared" si="64"/>
        <v>6</v>
      </c>
      <c r="W84" s="147">
        <f t="shared" si="64"/>
        <v>2</v>
      </c>
      <c r="X84" s="149">
        <f t="shared" si="64"/>
        <v>2</v>
      </c>
      <c r="Y84" s="149">
        <f t="shared" si="64"/>
        <v>10</v>
      </c>
      <c r="Z84" s="149">
        <f t="shared" si="64"/>
        <v>0</v>
      </c>
      <c r="AA84" s="181">
        <f t="shared" si="64"/>
        <v>1</v>
      </c>
      <c r="AB84" s="23"/>
    </row>
    <row r="85" spans="1:37">
      <c r="A85" s="155"/>
      <c r="B85" s="167" t="s">
        <v>15</v>
      </c>
      <c r="C85" s="178">
        <f>C80/Q84</f>
        <v>61.135135135135137</v>
      </c>
      <c r="D85" s="160">
        <f>D80/Q84</f>
        <v>15.72972972972973</v>
      </c>
      <c r="E85" s="160">
        <f>E80/R84</f>
        <v>14.081081081081081</v>
      </c>
      <c r="F85" s="160">
        <f t="shared" ref="F85:N85" si="65">F80/S84</f>
        <v>11.783783783783784</v>
      </c>
      <c r="G85" s="160">
        <f t="shared" si="65"/>
        <v>7.5135135135135132</v>
      </c>
      <c r="H85" s="160">
        <f t="shared" si="65"/>
        <v>15.4375</v>
      </c>
      <c r="I85" s="160">
        <f t="shared" si="65"/>
        <v>11.333333333333334</v>
      </c>
      <c r="J85" s="160">
        <f t="shared" si="65"/>
        <v>14</v>
      </c>
      <c r="K85" s="160">
        <f t="shared" si="65"/>
        <v>10.5</v>
      </c>
      <c r="L85" s="160">
        <f t="shared" si="65"/>
        <v>7.2</v>
      </c>
      <c r="M85" s="160" t="e">
        <f t="shared" si="65"/>
        <v>#DIV/0!</v>
      </c>
      <c r="N85" s="160">
        <f t="shared" si="65"/>
        <v>9</v>
      </c>
      <c r="O85" s="155"/>
      <c r="P85" s="174"/>
      <c r="Q85" s="153"/>
      <c r="R85" s="148"/>
      <c r="S85" s="148"/>
      <c r="T85" s="148"/>
      <c r="U85" s="148"/>
      <c r="V85" s="148"/>
      <c r="W85" s="148"/>
      <c r="X85" s="115"/>
      <c r="Y85" s="115"/>
      <c r="Z85" s="115"/>
      <c r="AA85" s="182"/>
      <c r="AB85" s="23"/>
    </row>
    <row r="86" spans="1:37">
      <c r="A86" s="155"/>
      <c r="B86" s="167"/>
      <c r="C86" s="178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55"/>
      <c r="P86" s="12" t="s">
        <v>22</v>
      </c>
      <c r="Q86" s="54">
        <f>(Q80+Q81+Q82)/Q84</f>
        <v>1</v>
      </c>
      <c r="R86" s="54">
        <f t="shared" ref="R86:AA86" si="66">(R80+R81+R82)/R84</f>
        <v>1</v>
      </c>
      <c r="S86" s="54">
        <f t="shared" si="66"/>
        <v>1</v>
      </c>
      <c r="T86" s="54">
        <f t="shared" si="66"/>
        <v>1</v>
      </c>
      <c r="U86" s="54">
        <f t="shared" si="66"/>
        <v>1</v>
      </c>
      <c r="V86" s="54">
        <f t="shared" si="66"/>
        <v>1</v>
      </c>
      <c r="W86" s="54">
        <f t="shared" si="66"/>
        <v>1</v>
      </c>
      <c r="X86" s="54">
        <f t="shared" si="66"/>
        <v>1</v>
      </c>
      <c r="Y86" s="54">
        <f t="shared" si="66"/>
        <v>0.9</v>
      </c>
      <c r="Z86" s="54" t="e">
        <f t="shared" si="66"/>
        <v>#DIV/0!</v>
      </c>
      <c r="AA86" s="54">
        <f t="shared" si="66"/>
        <v>1</v>
      </c>
      <c r="AB86" s="23"/>
    </row>
    <row r="87" spans="1:37">
      <c r="A87" s="155"/>
      <c r="B87" s="167"/>
      <c r="C87" s="178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55"/>
      <c r="P87" s="11" t="s">
        <v>23</v>
      </c>
      <c r="Q87" s="61">
        <f t="shared" ref="Q87:AA87" si="67">(Q80+Q81)/Q84</f>
        <v>0.81081081081081086</v>
      </c>
      <c r="R87" s="61">
        <f t="shared" si="67"/>
        <v>0.56756756756756754</v>
      </c>
      <c r="S87" s="61">
        <f t="shared" si="67"/>
        <v>0.32432432432432434</v>
      </c>
      <c r="T87" s="61">
        <f t="shared" si="67"/>
        <v>0.10810810810810811</v>
      </c>
      <c r="U87" s="61">
        <f t="shared" si="67"/>
        <v>0.625</v>
      </c>
      <c r="V87" s="61">
        <f t="shared" si="67"/>
        <v>0.5</v>
      </c>
      <c r="W87" s="61">
        <f t="shared" si="67"/>
        <v>0.5</v>
      </c>
      <c r="X87" s="61">
        <f t="shared" si="67"/>
        <v>0</v>
      </c>
      <c r="Y87" s="61">
        <f t="shared" si="67"/>
        <v>0</v>
      </c>
      <c r="Z87" s="61" t="e">
        <f t="shared" si="67"/>
        <v>#DIV/0!</v>
      </c>
      <c r="AA87" s="61">
        <f t="shared" si="67"/>
        <v>0</v>
      </c>
      <c r="AB87" s="23"/>
    </row>
    <row r="88" spans="1:37" ht="25.5">
      <c r="A88" s="155"/>
      <c r="B88" s="167"/>
      <c r="C88" s="178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55"/>
      <c r="P88" s="11" t="s">
        <v>24</v>
      </c>
      <c r="Q88" s="54">
        <f>(Q80+Q81*0.64+Q82*0.36+Q83*0.16)/Q84</f>
        <v>0.73297297297297304</v>
      </c>
      <c r="R88" s="54">
        <f t="shared" ref="R88:AA88" si="68">(R80+R81*0.64+R82*0.36+R83*0.16)/R84</f>
        <v>0.52864864864864869</v>
      </c>
      <c r="S88" s="54">
        <f t="shared" si="68"/>
        <v>0.45081081081081081</v>
      </c>
      <c r="T88" s="54">
        <f t="shared" si="68"/>
        <v>0.39027027027027028</v>
      </c>
      <c r="U88" s="54">
        <f t="shared" si="68"/>
        <v>0.5575</v>
      </c>
      <c r="V88" s="54">
        <f t="shared" si="68"/>
        <v>0.5</v>
      </c>
      <c r="W88" s="54">
        <f t="shared" si="68"/>
        <v>0.5</v>
      </c>
      <c r="X88" s="54">
        <f t="shared" si="68"/>
        <v>0.36</v>
      </c>
      <c r="Y88" s="54">
        <f t="shared" si="68"/>
        <v>0.33999999999999997</v>
      </c>
      <c r="Z88" s="54" t="e">
        <f t="shared" si="68"/>
        <v>#DIV/0!</v>
      </c>
      <c r="AA88" s="54">
        <f t="shared" si="68"/>
        <v>0.36</v>
      </c>
      <c r="AB88" s="23"/>
    </row>
    <row r="89" spans="1:37">
      <c r="A89" s="156"/>
      <c r="B89" s="168"/>
      <c r="C89" s="179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56"/>
      <c r="P89" s="13" t="s">
        <v>25</v>
      </c>
      <c r="Q89" s="56">
        <f>(Q80*5+Q81*4+Q82*3+Q83*2)/Q84</f>
        <v>4.2162162162162158</v>
      </c>
      <c r="R89" s="17">
        <f t="shared" ref="R89:AA89" si="69">(R80*5+R81*4+R82*3+R83*2)/R84</f>
        <v>3.5945945945945947</v>
      </c>
      <c r="S89" s="17">
        <f t="shared" si="69"/>
        <v>3.3243243243243241</v>
      </c>
      <c r="T89" s="58">
        <f t="shared" si="69"/>
        <v>3.1081081081081079</v>
      </c>
      <c r="U89" s="57">
        <f t="shared" si="69"/>
        <v>3.6875</v>
      </c>
      <c r="V89" s="57">
        <f t="shared" si="69"/>
        <v>3.5</v>
      </c>
      <c r="W89" s="57">
        <f t="shared" si="69"/>
        <v>3.5</v>
      </c>
      <c r="X89" s="57">
        <f t="shared" si="69"/>
        <v>3</v>
      </c>
      <c r="Y89" s="57">
        <f t="shared" si="69"/>
        <v>2.9</v>
      </c>
      <c r="Z89" s="57" t="e">
        <f t="shared" si="69"/>
        <v>#DIV/0!</v>
      </c>
      <c r="AA89" s="5">
        <f t="shared" si="69"/>
        <v>3</v>
      </c>
      <c r="AB89" s="24"/>
    </row>
    <row r="91" spans="1:37" ht="99">
      <c r="A91" s="78"/>
      <c r="B91" s="78" t="s">
        <v>141</v>
      </c>
      <c r="C91" s="79" t="s">
        <v>142</v>
      </c>
      <c r="D91" s="80" t="s">
        <v>143</v>
      </c>
      <c r="E91" s="81" t="s">
        <v>18</v>
      </c>
      <c r="F91" s="81" t="s">
        <v>19</v>
      </c>
      <c r="G91" s="81" t="s">
        <v>20</v>
      </c>
      <c r="H91" s="81" t="s">
        <v>21</v>
      </c>
      <c r="I91" s="82" t="s">
        <v>27</v>
      </c>
      <c r="J91" s="82" t="s">
        <v>39</v>
      </c>
      <c r="K91" s="81" t="s">
        <v>23</v>
      </c>
      <c r="L91" s="81" t="s">
        <v>24</v>
      </c>
      <c r="M91" s="83" t="s">
        <v>22</v>
      </c>
      <c r="N91" s="81" t="s">
        <v>144</v>
      </c>
      <c r="P91" s="116" t="s">
        <v>145</v>
      </c>
      <c r="Q91" s="116"/>
      <c r="S91" s="116" t="s">
        <v>146</v>
      </c>
      <c r="T91" s="116"/>
      <c r="U91" s="116"/>
      <c r="V91" s="116"/>
      <c r="W91" s="116"/>
      <c r="Y91" s="84"/>
      <c r="Z91" s="84"/>
      <c r="AA91" s="84"/>
      <c r="AF91" s="85"/>
      <c r="AG91" s="86" t="s">
        <v>147</v>
      </c>
      <c r="AH91" s="87" t="s">
        <v>148</v>
      </c>
      <c r="AI91" s="87" t="s">
        <v>149</v>
      </c>
      <c r="AJ91" s="88" t="s">
        <v>150</v>
      </c>
      <c r="AK91" s="89"/>
    </row>
    <row r="92" spans="1:37" ht="23.25">
      <c r="A92" s="78">
        <v>1</v>
      </c>
      <c r="B92" s="90" t="s">
        <v>175</v>
      </c>
      <c r="C92" s="91" t="s">
        <v>151</v>
      </c>
      <c r="D92" s="92">
        <f>Q26</f>
        <v>15</v>
      </c>
      <c r="E92" s="92">
        <f>Q22</f>
        <v>4</v>
      </c>
      <c r="F92" s="92">
        <f>Q23</f>
        <v>7</v>
      </c>
      <c r="G92" s="92">
        <f>Q24</f>
        <v>4</v>
      </c>
      <c r="H92" s="92">
        <f>Q25</f>
        <v>0</v>
      </c>
      <c r="I92" s="92">
        <f>D22</f>
        <v>214</v>
      </c>
      <c r="J92" s="106">
        <f>D27</f>
        <v>14.266666666666667</v>
      </c>
      <c r="K92" s="107">
        <f>Q29</f>
        <v>0.73333333333333328</v>
      </c>
      <c r="L92" s="95">
        <f>Q30</f>
        <v>0.66133333333333333</v>
      </c>
      <c r="M92" s="95">
        <f>Q28</f>
        <v>1</v>
      </c>
      <c r="N92" s="92">
        <f>Q31</f>
        <v>4</v>
      </c>
      <c r="P92" s="96" t="s">
        <v>152</v>
      </c>
      <c r="Q92" s="96" t="s">
        <v>153</v>
      </c>
      <c r="S92" s="117" t="s">
        <v>152</v>
      </c>
      <c r="T92" s="117"/>
      <c r="U92" s="117"/>
      <c r="V92" s="118" t="s">
        <v>153</v>
      </c>
      <c r="W92" s="119"/>
      <c r="AF92" s="97"/>
      <c r="AG92" s="98"/>
      <c r="AH92" s="99"/>
      <c r="AI92" s="99"/>
      <c r="AJ92" s="120"/>
      <c r="AK92" s="121"/>
    </row>
    <row r="93" spans="1:37" ht="23.25">
      <c r="A93" s="78">
        <v>2</v>
      </c>
      <c r="B93" s="91" t="s">
        <v>176</v>
      </c>
      <c r="C93" s="91" t="s">
        <v>151</v>
      </c>
      <c r="D93" s="92">
        <f>AD69</f>
        <v>10</v>
      </c>
      <c r="E93" s="92">
        <f>AD65</f>
        <v>7</v>
      </c>
      <c r="F93" s="92">
        <f>AD66</f>
        <v>2</v>
      </c>
      <c r="G93" s="92">
        <f>AD67</f>
        <v>1</v>
      </c>
      <c r="H93" s="92">
        <f>AD68</f>
        <v>0</v>
      </c>
      <c r="I93" s="92">
        <f>AD70</f>
        <v>185</v>
      </c>
      <c r="J93" s="93">
        <f>AD75</f>
        <v>18.5</v>
      </c>
      <c r="K93" s="94">
        <f>AD72</f>
        <v>0.9</v>
      </c>
      <c r="L93" s="95">
        <f>AD73</f>
        <v>0.86399999999999988</v>
      </c>
      <c r="M93" s="95">
        <f>AD71</f>
        <v>1</v>
      </c>
      <c r="N93" s="92">
        <f>AD74</f>
        <v>4.5999999999999996</v>
      </c>
      <c r="P93" s="100" t="s">
        <v>154</v>
      </c>
      <c r="Q93" s="101" t="s">
        <v>155</v>
      </c>
      <c r="S93" s="109" t="s">
        <v>154</v>
      </c>
      <c r="T93" s="109"/>
      <c r="U93" s="109"/>
      <c r="V93" s="110" t="s">
        <v>156</v>
      </c>
      <c r="W93" s="110"/>
      <c r="AF93" s="97"/>
      <c r="AG93" s="102"/>
      <c r="AH93" s="103"/>
      <c r="AI93" s="103"/>
      <c r="AJ93" s="122"/>
      <c r="AK93" s="123"/>
    </row>
    <row r="94" spans="1:37" ht="34.5">
      <c r="A94" s="78">
        <v>3</v>
      </c>
      <c r="B94" s="91" t="s">
        <v>177</v>
      </c>
      <c r="C94" s="91" t="s">
        <v>151</v>
      </c>
      <c r="D94" s="92">
        <f>AC69</f>
        <v>12</v>
      </c>
      <c r="E94" s="92">
        <f>AC65</f>
        <v>4</v>
      </c>
      <c r="F94" s="92">
        <f>AC66</f>
        <v>6</v>
      </c>
      <c r="G94" s="92">
        <f>AC67</f>
        <v>2</v>
      </c>
      <c r="H94" s="92">
        <f>AC68</f>
        <v>0</v>
      </c>
      <c r="I94" s="92">
        <f>AC70</f>
        <v>183</v>
      </c>
      <c r="J94" s="93">
        <f>AC75</f>
        <v>15.25</v>
      </c>
      <c r="K94" s="94">
        <f>AC72</f>
        <v>0.83333333333333337</v>
      </c>
      <c r="L94" s="95">
        <f>AC73</f>
        <v>0.71333333333333337</v>
      </c>
      <c r="M94" s="95">
        <f>AC71</f>
        <v>1</v>
      </c>
      <c r="N94" s="92">
        <f>AC74</f>
        <v>4.166666666666667</v>
      </c>
      <c r="P94" s="100" t="s">
        <v>157</v>
      </c>
      <c r="Q94" s="101" t="s">
        <v>158</v>
      </c>
      <c r="S94" s="109" t="s">
        <v>157</v>
      </c>
      <c r="T94" s="109"/>
      <c r="U94" s="109"/>
      <c r="V94" s="110" t="s">
        <v>159</v>
      </c>
      <c r="W94" s="110"/>
      <c r="AF94" s="97"/>
      <c r="AG94" s="104"/>
      <c r="AH94" s="2"/>
      <c r="AI94" s="2"/>
      <c r="AJ94" s="111"/>
      <c r="AK94" s="112"/>
    </row>
    <row r="95" spans="1:37" ht="23.25">
      <c r="A95" s="78">
        <v>4</v>
      </c>
      <c r="B95" s="91" t="s">
        <v>178</v>
      </c>
      <c r="C95" s="91" t="s">
        <v>190</v>
      </c>
      <c r="D95" s="92">
        <f>R26+AF69</f>
        <v>25</v>
      </c>
      <c r="E95" s="92">
        <f>R22+AF65</f>
        <v>1</v>
      </c>
      <c r="F95" s="92">
        <f>R23+AF66</f>
        <v>14</v>
      </c>
      <c r="G95" s="92">
        <f>R24+AF67</f>
        <v>10</v>
      </c>
      <c r="H95" s="92">
        <f>R25+AF68</f>
        <v>0</v>
      </c>
      <c r="I95" s="92">
        <f>E22+AF70</f>
        <v>356</v>
      </c>
      <c r="J95" s="93">
        <f>I95/D95</f>
        <v>14.24</v>
      </c>
      <c r="K95" s="94">
        <f>(E95+F95)/D95</f>
        <v>0.6</v>
      </c>
      <c r="L95" s="95">
        <f>(E95+0.64*F95+0.36*G95+0.16*H95)/D95</f>
        <v>0.54239999999999999</v>
      </c>
      <c r="M95" s="95">
        <f>(E95+F95+G95)/D95</f>
        <v>1</v>
      </c>
      <c r="N95" s="92">
        <f>(5*E95+4*F95+3*G95+2*H95)/D95</f>
        <v>3.64</v>
      </c>
      <c r="P95" s="100" t="s">
        <v>160</v>
      </c>
      <c r="Q95" s="101" t="s">
        <v>161</v>
      </c>
      <c r="S95" s="109" t="s">
        <v>162</v>
      </c>
      <c r="T95" s="109"/>
      <c r="U95" s="109"/>
      <c r="V95" s="110" t="s">
        <v>163</v>
      </c>
      <c r="W95" s="110"/>
      <c r="AF95" s="97"/>
      <c r="AG95" s="104"/>
      <c r="AH95" s="2"/>
      <c r="AI95" s="2"/>
      <c r="AJ95" s="111"/>
      <c r="AK95" s="112"/>
    </row>
    <row r="96" spans="1:37">
      <c r="A96" s="78">
        <v>5</v>
      </c>
      <c r="B96" s="91" t="s">
        <v>179</v>
      </c>
      <c r="C96" s="91" t="s">
        <v>190</v>
      </c>
      <c r="D96" s="92">
        <f>AE69</f>
        <v>12</v>
      </c>
      <c r="E96" s="92">
        <f>AE65</f>
        <v>0</v>
      </c>
      <c r="F96" s="92">
        <f>AE66</f>
        <v>6</v>
      </c>
      <c r="G96" s="92">
        <f>AE67</f>
        <v>6</v>
      </c>
      <c r="H96" s="92">
        <f>AE68</f>
        <v>0</v>
      </c>
      <c r="I96" s="92">
        <f>AE70</f>
        <v>165</v>
      </c>
      <c r="J96" s="93">
        <f>AE75</f>
        <v>13.75</v>
      </c>
      <c r="K96" s="94">
        <f>AE72</f>
        <v>0.5</v>
      </c>
      <c r="L96" s="95">
        <f>AE73</f>
        <v>0.5</v>
      </c>
      <c r="M96" s="95">
        <f>AE71</f>
        <v>1</v>
      </c>
      <c r="N96" s="92">
        <f>AE74</f>
        <v>3.5</v>
      </c>
      <c r="AF96" s="97"/>
      <c r="AG96" s="104"/>
      <c r="AH96" s="2"/>
      <c r="AI96" s="2"/>
      <c r="AJ96" s="111"/>
      <c r="AK96" s="112"/>
    </row>
    <row r="97" spans="1:37">
      <c r="A97" s="78">
        <v>6</v>
      </c>
      <c r="B97" s="91" t="s">
        <v>182</v>
      </c>
      <c r="C97" s="91" t="s">
        <v>191</v>
      </c>
      <c r="D97" s="92">
        <f>S26</f>
        <v>15</v>
      </c>
      <c r="E97" s="92">
        <f>S22</f>
        <v>0</v>
      </c>
      <c r="F97" s="92">
        <f>S23</f>
        <v>7</v>
      </c>
      <c r="G97" s="92">
        <f>S24</f>
        <v>8</v>
      </c>
      <c r="H97" s="92">
        <f>S25</f>
        <v>0</v>
      </c>
      <c r="I97" s="92">
        <f>F22</f>
        <v>178</v>
      </c>
      <c r="J97" s="106">
        <f>F27</f>
        <v>11.866666666666667</v>
      </c>
      <c r="K97" s="94">
        <f>S29</f>
        <v>0.46666666666666667</v>
      </c>
      <c r="L97" s="95">
        <f>S30</f>
        <v>0.4906666666666667</v>
      </c>
      <c r="M97" s="95">
        <f>S28</f>
        <v>1</v>
      </c>
      <c r="N97" s="92">
        <f>S31</f>
        <v>3.4666666666666668</v>
      </c>
      <c r="AF97" s="97"/>
      <c r="AG97" s="104"/>
      <c r="AH97" s="2"/>
      <c r="AI97" s="2"/>
      <c r="AJ97" s="111"/>
      <c r="AK97" s="112"/>
    </row>
    <row r="98" spans="1:37">
      <c r="A98" s="78">
        <v>7</v>
      </c>
      <c r="B98" s="91" t="s">
        <v>183</v>
      </c>
      <c r="C98" s="91" t="s">
        <v>191</v>
      </c>
      <c r="D98" s="92">
        <f>S69</f>
        <v>22</v>
      </c>
      <c r="E98" s="92">
        <f>S65</f>
        <v>0</v>
      </c>
      <c r="F98" s="92">
        <f>S66</f>
        <v>5</v>
      </c>
      <c r="G98" s="92">
        <f>S67</f>
        <v>17</v>
      </c>
      <c r="H98" s="92">
        <f>S68</f>
        <v>0</v>
      </c>
      <c r="I98" s="92">
        <f>F65</f>
        <v>258</v>
      </c>
      <c r="J98" s="106">
        <f>F70</f>
        <v>11.727272727272727</v>
      </c>
      <c r="K98" s="94">
        <f>S72</f>
        <v>0.22727272727272727</v>
      </c>
      <c r="L98" s="95">
        <f>S73</f>
        <v>0.42363636363636364</v>
      </c>
      <c r="M98" s="95">
        <f>S71</f>
        <v>1</v>
      </c>
      <c r="N98" s="92">
        <f>S74</f>
        <v>3.2272727272727271</v>
      </c>
      <c r="P98" s="116" t="s">
        <v>165</v>
      </c>
      <c r="Q98" s="116"/>
      <c r="S98" s="116" t="s">
        <v>166</v>
      </c>
      <c r="T98" s="116"/>
      <c r="U98" s="116"/>
      <c r="V98" s="116"/>
      <c r="W98" s="116"/>
      <c r="AF98" s="97"/>
      <c r="AG98" s="104"/>
      <c r="AH98" s="2"/>
      <c r="AI98" s="2"/>
      <c r="AJ98" s="111"/>
      <c r="AK98" s="112"/>
    </row>
    <row r="99" spans="1:37" ht="23.25">
      <c r="A99" s="78">
        <v>8</v>
      </c>
      <c r="B99" s="91" t="s">
        <v>180</v>
      </c>
      <c r="C99" s="91" t="s">
        <v>164</v>
      </c>
      <c r="D99" s="92">
        <f>T26</f>
        <v>15</v>
      </c>
      <c r="E99" s="92">
        <f>T22</f>
        <v>0</v>
      </c>
      <c r="F99" s="92">
        <f>T23</f>
        <v>4</v>
      </c>
      <c r="G99" s="92">
        <f>T24</f>
        <v>11</v>
      </c>
      <c r="H99" s="92">
        <f>T25</f>
        <v>0</v>
      </c>
      <c r="I99" s="92">
        <f>G22</f>
        <v>142</v>
      </c>
      <c r="J99" s="106">
        <f>G27</f>
        <v>9.4666666666666668</v>
      </c>
      <c r="K99" s="94">
        <f>T29</f>
        <v>0.26666666666666666</v>
      </c>
      <c r="L99" s="95">
        <f>T30</f>
        <v>0.43466666666666665</v>
      </c>
      <c r="M99" s="95">
        <f>T28</f>
        <v>1</v>
      </c>
      <c r="N99" s="92">
        <f>T31</f>
        <v>3.2666666666666666</v>
      </c>
      <c r="P99" s="96" t="s">
        <v>152</v>
      </c>
      <c r="Q99" s="96" t="s">
        <v>153</v>
      </c>
      <c r="S99" s="117" t="s">
        <v>152</v>
      </c>
      <c r="T99" s="117"/>
      <c r="U99" s="117"/>
      <c r="V99" s="117" t="s">
        <v>153</v>
      </c>
      <c r="W99" s="117"/>
      <c r="AF99" s="97"/>
      <c r="AG99" s="104"/>
      <c r="AH99" s="2"/>
      <c r="AI99" s="2"/>
      <c r="AJ99" s="111"/>
      <c r="AK99" s="112"/>
    </row>
    <row r="100" spans="1:37" ht="23.25">
      <c r="A100" s="78">
        <v>9</v>
      </c>
      <c r="B100" s="91" t="s">
        <v>181</v>
      </c>
      <c r="C100" s="91" t="s">
        <v>164</v>
      </c>
      <c r="D100" s="92">
        <f>T69</f>
        <v>22</v>
      </c>
      <c r="E100" s="92">
        <f>T65</f>
        <v>0</v>
      </c>
      <c r="F100" s="92">
        <f>S66</f>
        <v>5</v>
      </c>
      <c r="G100" s="92">
        <f>T67</f>
        <v>22</v>
      </c>
      <c r="H100" s="92">
        <f>T68</f>
        <v>0</v>
      </c>
      <c r="I100" s="92">
        <f>G65</f>
        <v>136</v>
      </c>
      <c r="J100" s="106">
        <f>G70</f>
        <v>6.1818181818181817</v>
      </c>
      <c r="K100" s="94">
        <f>T72</f>
        <v>0</v>
      </c>
      <c r="L100" s="95">
        <f>T73</f>
        <v>0.36</v>
      </c>
      <c r="M100" s="95">
        <f>T71</f>
        <v>1</v>
      </c>
      <c r="N100" s="92">
        <f>T74</f>
        <v>3</v>
      </c>
      <c r="P100" s="100" t="s">
        <v>154</v>
      </c>
      <c r="Q100" s="101" t="s">
        <v>167</v>
      </c>
      <c r="S100" s="109" t="s">
        <v>154</v>
      </c>
      <c r="T100" s="109"/>
      <c r="U100" s="109"/>
      <c r="V100" s="110" t="s">
        <v>168</v>
      </c>
      <c r="W100" s="110"/>
      <c r="AG100" s="104"/>
      <c r="AH100" s="2"/>
      <c r="AI100" s="2"/>
      <c r="AJ100" s="111"/>
      <c r="AK100" s="112"/>
    </row>
    <row r="101" spans="1:37" ht="34.5">
      <c r="A101" s="78">
        <v>10</v>
      </c>
      <c r="B101" s="91" t="s">
        <v>184</v>
      </c>
      <c r="C101" s="91" t="s">
        <v>7</v>
      </c>
      <c r="D101" s="92">
        <f>U26+U69</f>
        <v>16</v>
      </c>
      <c r="E101" s="92">
        <f>U22+U65</f>
        <v>1</v>
      </c>
      <c r="F101" s="92">
        <f>U23+U66</f>
        <v>9</v>
      </c>
      <c r="G101" s="92">
        <f>U24+U67</f>
        <v>6</v>
      </c>
      <c r="H101" s="92">
        <f>U25+U68</f>
        <v>0</v>
      </c>
      <c r="I101" s="92">
        <f>H22+H65</f>
        <v>247</v>
      </c>
      <c r="J101" s="93">
        <f>I101/D101</f>
        <v>15.4375</v>
      </c>
      <c r="K101" s="94">
        <f>(E101+F101)/D101</f>
        <v>0.625</v>
      </c>
      <c r="L101" s="95">
        <f>(E101+0.64*F101+0.36*G101+0.16*H101)/D101</f>
        <v>0.5575</v>
      </c>
      <c r="M101" s="95">
        <f>(E101+F101+G101)/D101</f>
        <v>1</v>
      </c>
      <c r="N101" s="92">
        <f>(5*E101+4*F101+3*G101+2*H101)/D101</f>
        <v>3.6875</v>
      </c>
      <c r="P101" s="100" t="s">
        <v>157</v>
      </c>
      <c r="Q101" s="101" t="s">
        <v>169</v>
      </c>
      <c r="S101" s="109" t="s">
        <v>157</v>
      </c>
      <c r="T101" s="109"/>
      <c r="U101" s="109"/>
      <c r="V101" s="110" t="s">
        <v>170</v>
      </c>
      <c r="W101" s="110"/>
      <c r="AG101" s="4"/>
      <c r="AH101" s="17"/>
      <c r="AI101" s="17"/>
      <c r="AJ101" s="113"/>
      <c r="AK101" s="114"/>
    </row>
    <row r="102" spans="1:37" ht="23.25">
      <c r="A102" s="78">
        <v>11</v>
      </c>
      <c r="B102" s="91" t="s">
        <v>185</v>
      </c>
      <c r="C102" s="91" t="s">
        <v>8</v>
      </c>
      <c r="D102" s="92">
        <f>V84</f>
        <v>6</v>
      </c>
      <c r="E102" s="92">
        <f>V80</f>
        <v>0</v>
      </c>
      <c r="F102" s="92">
        <f>V81</f>
        <v>3</v>
      </c>
      <c r="G102" s="92">
        <f>V82</f>
        <v>3</v>
      </c>
      <c r="H102" s="92">
        <f>V83</f>
        <v>0</v>
      </c>
      <c r="I102" s="92">
        <f>I80</f>
        <v>68</v>
      </c>
      <c r="J102" s="93">
        <f>I85</f>
        <v>11.333333333333334</v>
      </c>
      <c r="K102" s="94">
        <f>V87</f>
        <v>0.5</v>
      </c>
      <c r="L102" s="95">
        <f>V88</f>
        <v>0.5</v>
      </c>
      <c r="M102" s="95">
        <f>V86</f>
        <v>1</v>
      </c>
      <c r="N102" s="92">
        <f>V89</f>
        <v>3.5</v>
      </c>
      <c r="P102" s="100" t="s">
        <v>160</v>
      </c>
      <c r="Q102" s="101" t="s">
        <v>171</v>
      </c>
      <c r="S102" s="109" t="s">
        <v>162</v>
      </c>
      <c r="T102" s="109"/>
      <c r="U102" s="109"/>
      <c r="V102" s="110" t="s">
        <v>172</v>
      </c>
      <c r="W102" s="110"/>
      <c r="AG102" s="14"/>
      <c r="AH102" s="6"/>
      <c r="AI102" s="6"/>
      <c r="AJ102" s="115"/>
      <c r="AK102" s="115"/>
    </row>
    <row r="103" spans="1:37">
      <c r="A103" s="78">
        <v>12</v>
      </c>
      <c r="B103" s="91" t="s">
        <v>186</v>
      </c>
      <c r="C103" s="91" t="s">
        <v>9</v>
      </c>
      <c r="D103" s="92">
        <f>W84</f>
        <v>2</v>
      </c>
      <c r="E103" s="92">
        <f>W80</f>
        <v>0</v>
      </c>
      <c r="F103" s="92">
        <f>W81</f>
        <v>1</v>
      </c>
      <c r="G103" s="92">
        <f>W82</f>
        <v>1</v>
      </c>
      <c r="H103" s="92">
        <f>W83</f>
        <v>0</v>
      </c>
      <c r="I103" s="92">
        <f>J80</f>
        <v>28</v>
      </c>
      <c r="J103" s="93">
        <f>J85</f>
        <v>14</v>
      </c>
      <c r="K103" s="94">
        <f>W87</f>
        <v>0.5</v>
      </c>
      <c r="L103" s="95">
        <f>W88</f>
        <v>0.5</v>
      </c>
      <c r="M103" s="95">
        <f>W86</f>
        <v>1</v>
      </c>
      <c r="N103" s="92">
        <f>W89</f>
        <v>3.5</v>
      </c>
    </row>
    <row r="104" spans="1:37">
      <c r="A104" s="78">
        <v>13</v>
      </c>
      <c r="B104" s="91" t="s">
        <v>178</v>
      </c>
      <c r="C104" s="91" t="s">
        <v>13</v>
      </c>
      <c r="D104" s="92">
        <f>AA84</f>
        <v>1</v>
      </c>
      <c r="E104" s="92">
        <f>AA80</f>
        <v>0</v>
      </c>
      <c r="F104" s="92">
        <f>AA81</f>
        <v>0</v>
      </c>
      <c r="G104" s="92">
        <f>AA82</f>
        <v>1</v>
      </c>
      <c r="H104" s="92">
        <f>AA83</f>
        <v>0</v>
      </c>
      <c r="I104" s="92">
        <f>N80</f>
        <v>9</v>
      </c>
      <c r="J104" s="93">
        <f>N85</f>
        <v>9</v>
      </c>
      <c r="K104" s="94">
        <f>AA87</f>
        <v>0</v>
      </c>
      <c r="L104" s="95">
        <f>AA88</f>
        <v>0.36</v>
      </c>
      <c r="M104" s="95">
        <f>AA86</f>
        <v>1</v>
      </c>
      <c r="N104" s="92">
        <f>AA89</f>
        <v>3</v>
      </c>
    </row>
    <row r="105" spans="1:37">
      <c r="A105" s="78">
        <v>14</v>
      </c>
      <c r="B105" s="105" t="s">
        <v>183</v>
      </c>
      <c r="C105" s="91" t="s">
        <v>174</v>
      </c>
      <c r="D105" s="78">
        <f>Y69</f>
        <v>10</v>
      </c>
      <c r="E105" s="78">
        <f>Y65</f>
        <v>0</v>
      </c>
      <c r="F105" s="78">
        <f>Y66</f>
        <v>0</v>
      </c>
      <c r="G105" s="78">
        <f>Y67</f>
        <v>9</v>
      </c>
      <c r="H105" s="78">
        <f>Y68</f>
        <v>1</v>
      </c>
      <c r="I105" s="78">
        <f>L65</f>
        <v>72</v>
      </c>
      <c r="J105" s="106">
        <f>L70</f>
        <v>7.2</v>
      </c>
      <c r="K105" s="94">
        <f>Y72</f>
        <v>0</v>
      </c>
      <c r="L105" s="108">
        <f>Y73</f>
        <v>0.33999999999999997</v>
      </c>
      <c r="M105" s="95">
        <f>Y71</f>
        <v>0.9</v>
      </c>
      <c r="N105" s="78">
        <f>Y74</f>
        <v>2.9</v>
      </c>
    </row>
    <row r="106" spans="1:37">
      <c r="A106" s="78">
        <v>15</v>
      </c>
      <c r="B106" s="105" t="s">
        <v>182</v>
      </c>
      <c r="C106" s="91" t="s">
        <v>174</v>
      </c>
      <c r="D106" s="78">
        <f>Y26</f>
        <v>0</v>
      </c>
      <c r="E106" s="78">
        <f>Y22</f>
        <v>0</v>
      </c>
      <c r="F106" s="78">
        <f>Y23</f>
        <v>0</v>
      </c>
      <c r="G106" s="78">
        <f>Y24</f>
        <v>0</v>
      </c>
      <c r="H106" s="78">
        <f>Y25</f>
        <v>0</v>
      </c>
      <c r="I106" s="78">
        <f>L22</f>
        <v>0</v>
      </c>
      <c r="J106" s="106" t="e">
        <f>L27</f>
        <v>#DIV/0!</v>
      </c>
      <c r="K106" s="94" t="e">
        <f>Y29</f>
        <v>#DIV/0!</v>
      </c>
      <c r="L106" s="95" t="e">
        <f>Y30</f>
        <v>#DIV/0!</v>
      </c>
      <c r="M106" s="95" t="e">
        <f>Y28</f>
        <v>#DIV/0!</v>
      </c>
      <c r="N106" s="92" t="e">
        <f>Y31</f>
        <v>#DIV/0!</v>
      </c>
    </row>
    <row r="107" spans="1:37">
      <c r="A107" s="78">
        <v>16</v>
      </c>
      <c r="B107" s="105" t="s">
        <v>187</v>
      </c>
      <c r="C107" s="91" t="s">
        <v>12</v>
      </c>
      <c r="D107" s="78">
        <f>Z84</f>
        <v>0</v>
      </c>
      <c r="E107" s="78">
        <f>Z80</f>
        <v>0</v>
      </c>
      <c r="F107" s="78">
        <f>Z81</f>
        <v>0</v>
      </c>
      <c r="G107" s="78">
        <f>Z82</f>
        <v>0</v>
      </c>
      <c r="H107" s="78">
        <f>Z83</f>
        <v>0</v>
      </c>
      <c r="I107" s="78">
        <f>M65</f>
        <v>0</v>
      </c>
      <c r="J107" s="93" t="e">
        <f>M85</f>
        <v>#DIV/0!</v>
      </c>
      <c r="K107" s="94" t="e">
        <f>Z87</f>
        <v>#DIV/0!</v>
      </c>
      <c r="L107" s="95" t="e">
        <f>Z88</f>
        <v>#DIV/0!</v>
      </c>
      <c r="M107" s="95" t="e">
        <f>Z86</f>
        <v>#DIV/0!</v>
      </c>
      <c r="N107" s="92" t="e">
        <f>Z89</f>
        <v>#DIV/0!</v>
      </c>
    </row>
    <row r="108" spans="1:37">
      <c r="A108" s="78">
        <v>17</v>
      </c>
      <c r="B108" s="105" t="s">
        <v>188</v>
      </c>
      <c r="C108" s="91" t="s">
        <v>173</v>
      </c>
      <c r="D108" s="78">
        <f>AH69</f>
        <v>2</v>
      </c>
      <c r="E108" s="78">
        <f>AH65</f>
        <v>0</v>
      </c>
      <c r="F108" s="78">
        <f>AH66</f>
        <v>0</v>
      </c>
      <c r="G108" s="78">
        <f>AH67</f>
        <v>2</v>
      </c>
      <c r="H108" s="78">
        <f>AH68</f>
        <v>0</v>
      </c>
      <c r="I108" s="78">
        <f>AH70</f>
        <v>21</v>
      </c>
      <c r="J108" s="93">
        <f>AH75</f>
        <v>10.5</v>
      </c>
      <c r="K108" s="94">
        <f>AH72</f>
        <v>0</v>
      </c>
      <c r="L108" s="108">
        <f>AH73</f>
        <v>0.36</v>
      </c>
      <c r="M108" s="95">
        <f>AH71</f>
        <v>1</v>
      </c>
      <c r="N108" s="78">
        <f>AH74</f>
        <v>3</v>
      </c>
    </row>
    <row r="109" spans="1:37">
      <c r="A109" s="78">
        <v>18</v>
      </c>
      <c r="B109" s="105" t="s">
        <v>189</v>
      </c>
      <c r="C109" s="91" t="s">
        <v>173</v>
      </c>
      <c r="D109" s="78">
        <f>X26+AG69</f>
        <v>0</v>
      </c>
      <c r="E109" s="78">
        <f>X22+AG65</f>
        <v>0</v>
      </c>
      <c r="F109" s="78">
        <f>X23+AG66</f>
        <v>0</v>
      </c>
      <c r="G109" s="78">
        <f>X24+AG67</f>
        <v>0</v>
      </c>
      <c r="H109" s="78">
        <f>X25+AG68</f>
        <v>0</v>
      </c>
      <c r="I109" s="78">
        <f>K22+AG70</f>
        <v>0</v>
      </c>
      <c r="J109" s="93" t="e">
        <f>I109/D109</f>
        <v>#DIV/0!</v>
      </c>
      <c r="K109" s="94" t="e">
        <f>(E109+F109)/D109</f>
        <v>#DIV/0!</v>
      </c>
      <c r="L109" s="108" t="e">
        <f>(E109+0.64*F109+0.36*G109+0.16*H109)/D109</f>
        <v>#DIV/0!</v>
      </c>
      <c r="M109" s="95" t="e">
        <f>(E109+F109+G109)/D109</f>
        <v>#DIV/0!</v>
      </c>
      <c r="N109" s="78" t="e">
        <f>(5*E109+4*F109+3*G109+2*H109)/D109</f>
        <v>#DIV/0!</v>
      </c>
    </row>
    <row r="111" spans="1:37">
      <c r="AD111">
        <v>18</v>
      </c>
      <c r="AE111">
        <v>21</v>
      </c>
      <c r="AF111">
        <v>20</v>
      </c>
    </row>
    <row r="112" spans="1:37">
      <c r="AD112">
        <v>12</v>
      </c>
      <c r="AE112">
        <v>14</v>
      </c>
      <c r="AF112">
        <v>12</v>
      </c>
    </row>
    <row r="113" spans="30:32">
      <c r="AD113">
        <v>3</v>
      </c>
      <c r="AE113">
        <v>3</v>
      </c>
      <c r="AF113">
        <v>3</v>
      </c>
    </row>
    <row r="114" spans="30:32">
      <c r="AD114">
        <v>2</v>
      </c>
      <c r="AE114">
        <v>2</v>
      </c>
      <c r="AF114">
        <v>2</v>
      </c>
    </row>
    <row r="115" spans="30:32">
      <c r="AD115">
        <v>1</v>
      </c>
      <c r="AE115">
        <v>1</v>
      </c>
      <c r="AF115">
        <v>1</v>
      </c>
    </row>
    <row r="116" spans="30:32">
      <c r="AD116">
        <v>0</v>
      </c>
      <c r="AE116">
        <v>0</v>
      </c>
      <c r="AF116">
        <v>0</v>
      </c>
    </row>
  </sheetData>
  <sheetProtection formatCells="0" formatColumns="0" formatRows="0" insertHyperlinks="0" sort="0"/>
  <mergeCells count="172">
    <mergeCell ref="E85:E89"/>
    <mergeCell ref="F85:F89"/>
    <mergeCell ref="N80:N84"/>
    <mergeCell ref="O80:O89"/>
    <mergeCell ref="H85:H89"/>
    <mergeCell ref="I85:I89"/>
    <mergeCell ref="A79:B79"/>
    <mergeCell ref="O79:P79"/>
    <mergeCell ref="A80:A89"/>
    <mergeCell ref="B80:B84"/>
    <mergeCell ref="S84:S85"/>
    <mergeCell ref="T84:T85"/>
    <mergeCell ref="U84:U85"/>
    <mergeCell ref="V84:V85"/>
    <mergeCell ref="W84:W85"/>
    <mergeCell ref="X84:X85"/>
    <mergeCell ref="Y84:Y85"/>
    <mergeCell ref="Z84:Z85"/>
    <mergeCell ref="AA84:AA85"/>
    <mergeCell ref="Y69:Y70"/>
    <mergeCell ref="N85:N89"/>
    <mergeCell ref="G85:G89"/>
    <mergeCell ref="L80:L84"/>
    <mergeCell ref="M80:M84"/>
    <mergeCell ref="B85:B89"/>
    <mergeCell ref="C85:C89"/>
    <mergeCell ref="D85:D89"/>
    <mergeCell ref="J85:J89"/>
    <mergeCell ref="K85:K89"/>
    <mergeCell ref="L85:L89"/>
    <mergeCell ref="M85:M89"/>
    <mergeCell ref="C80:C84"/>
    <mergeCell ref="D80:D84"/>
    <mergeCell ref="E80:E84"/>
    <mergeCell ref="F80:F84"/>
    <mergeCell ref="G80:G84"/>
    <mergeCell ref="H80:H84"/>
    <mergeCell ref="I80:I84"/>
    <mergeCell ref="J80:J84"/>
    <mergeCell ref="K80:K84"/>
    <mergeCell ref="P84:P85"/>
    <mergeCell ref="Q84:Q85"/>
    <mergeCell ref="R84:R85"/>
    <mergeCell ref="B70:B74"/>
    <mergeCell ref="C70:C74"/>
    <mergeCell ref="D70:D74"/>
    <mergeCell ref="E70:E74"/>
    <mergeCell ref="F70:F74"/>
    <mergeCell ref="O65:O74"/>
    <mergeCell ref="A65:A74"/>
    <mergeCell ref="B65:B69"/>
    <mergeCell ref="C65:C69"/>
    <mergeCell ref="D65:D69"/>
    <mergeCell ref="E65:E69"/>
    <mergeCell ref="F65:F69"/>
    <mergeCell ref="G65:G69"/>
    <mergeCell ref="H65:H69"/>
    <mergeCell ref="I65:I69"/>
    <mergeCell ref="J65:J69"/>
    <mergeCell ref="K65:K69"/>
    <mergeCell ref="G70:G74"/>
    <mergeCell ref="H70:H74"/>
    <mergeCell ref="I70:I74"/>
    <mergeCell ref="J70:J74"/>
    <mergeCell ref="K70:K74"/>
    <mergeCell ref="Q69:Q70"/>
    <mergeCell ref="R69:R70"/>
    <mergeCell ref="S69:S70"/>
    <mergeCell ref="T69:T70"/>
    <mergeCell ref="U69:U70"/>
    <mergeCell ref="V69:V70"/>
    <mergeCell ref="W69:W70"/>
    <mergeCell ref="X69:X70"/>
    <mergeCell ref="L70:L74"/>
    <mergeCell ref="M70:M74"/>
    <mergeCell ref="N70:N74"/>
    <mergeCell ref="L65:L69"/>
    <mergeCell ref="M65:M69"/>
    <mergeCell ref="P69:P70"/>
    <mergeCell ref="A1:AB1"/>
    <mergeCell ref="A2:AB2"/>
    <mergeCell ref="A3:AB3"/>
    <mergeCell ref="H27:H31"/>
    <mergeCell ref="I27:I31"/>
    <mergeCell ref="J27:J31"/>
    <mergeCell ref="K27:K31"/>
    <mergeCell ref="L27:L31"/>
    <mergeCell ref="C27:C31"/>
    <mergeCell ref="D27:D31"/>
    <mergeCell ref="E27:E31"/>
    <mergeCell ref="F27:F31"/>
    <mergeCell ref="G27:G31"/>
    <mergeCell ref="J22:J26"/>
    <mergeCell ref="K22:K26"/>
    <mergeCell ref="L22:L26"/>
    <mergeCell ref="AB4:AB5"/>
    <mergeCell ref="U26:U27"/>
    <mergeCell ref="V26:V27"/>
    <mergeCell ref="W26:W27"/>
    <mergeCell ref="X26:X27"/>
    <mergeCell ref="Y26:Y27"/>
    <mergeCell ref="O21:P21"/>
    <mergeCell ref="O4:AA4"/>
    <mergeCell ref="A4:N4"/>
    <mergeCell ref="B22:B26"/>
    <mergeCell ref="C22:C26"/>
    <mergeCell ref="D22:D26"/>
    <mergeCell ref="E22:E26"/>
    <mergeCell ref="F22:F26"/>
    <mergeCell ref="G22:G26"/>
    <mergeCell ref="H22:H26"/>
    <mergeCell ref="I22:I26"/>
    <mergeCell ref="A21:C21"/>
    <mergeCell ref="M22:M26"/>
    <mergeCell ref="N22:N26"/>
    <mergeCell ref="A22:A31"/>
    <mergeCell ref="B27:B31"/>
    <mergeCell ref="A78:AB78"/>
    <mergeCell ref="A34:AB34"/>
    <mergeCell ref="A35:AB35"/>
    <mergeCell ref="A36:AB36"/>
    <mergeCell ref="A37:N37"/>
    <mergeCell ref="O37:AA37"/>
    <mergeCell ref="M27:M31"/>
    <mergeCell ref="N27:N31"/>
    <mergeCell ref="AB37:AB38"/>
    <mergeCell ref="A64:C64"/>
    <mergeCell ref="AB21:AB31"/>
    <mergeCell ref="AB64:AB74"/>
    <mergeCell ref="Z26:Z27"/>
    <mergeCell ref="AA26:AA27"/>
    <mergeCell ref="P26:P27"/>
    <mergeCell ref="Q26:Q27"/>
    <mergeCell ref="R26:R27"/>
    <mergeCell ref="S26:S27"/>
    <mergeCell ref="T26:T27"/>
    <mergeCell ref="O22:O31"/>
    <mergeCell ref="Z69:Z70"/>
    <mergeCell ref="AA69:AA70"/>
    <mergeCell ref="N65:N69"/>
    <mergeCell ref="O64:P64"/>
    <mergeCell ref="P91:Q91"/>
    <mergeCell ref="S91:W91"/>
    <mergeCell ref="S92:U92"/>
    <mergeCell ref="V92:W92"/>
    <mergeCell ref="AJ92:AK92"/>
    <mergeCell ref="S93:U93"/>
    <mergeCell ref="V93:W93"/>
    <mergeCell ref="AJ93:AK93"/>
    <mergeCell ref="S94:U94"/>
    <mergeCell ref="V94:W94"/>
    <mergeCell ref="AJ94:AK94"/>
    <mergeCell ref="S95:U95"/>
    <mergeCell ref="V95:W95"/>
    <mergeCell ref="AJ95:AK95"/>
    <mergeCell ref="AJ96:AK96"/>
    <mergeCell ref="AJ97:AK97"/>
    <mergeCell ref="P98:Q98"/>
    <mergeCell ref="S98:W98"/>
    <mergeCell ref="AJ98:AK98"/>
    <mergeCell ref="S99:U99"/>
    <mergeCell ref="V99:W99"/>
    <mergeCell ref="AJ99:AK99"/>
    <mergeCell ref="S100:U100"/>
    <mergeCell ref="V100:W100"/>
    <mergeCell ref="AJ100:AK100"/>
    <mergeCell ref="S101:U101"/>
    <mergeCell ref="V101:W101"/>
    <mergeCell ref="AJ101:AK101"/>
    <mergeCell ref="S102:U102"/>
    <mergeCell ref="V102:W102"/>
    <mergeCell ref="AJ102:AK10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fitToWidth="0" fitToHeight="0" orientation="landscape" verticalDpi="0" r:id="rId1"/>
  <rowBreaks count="2" manualBreakCount="2">
    <brk id="33" max="16383" man="1"/>
    <brk id="74" max="41" man="1"/>
  </rowBreaks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ПТ №1</vt:lpstr>
      <vt:lpstr>'ПТ №1'!Область_печати</vt:lpstr>
    </vt:vector>
  </TitlesOfParts>
  <Company>121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fizika</dc:creator>
  <cp:lastModifiedBy>fizika</cp:lastModifiedBy>
  <cp:lastPrinted>2013-10-05T03:06:25Z</cp:lastPrinted>
  <dcterms:created xsi:type="dcterms:W3CDTF">2012-09-03T08:47:33Z</dcterms:created>
  <dcterms:modified xsi:type="dcterms:W3CDTF">2013-10-05T03:40:59Z</dcterms:modified>
</cp:coreProperties>
</file>